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vasilieva\Desktop\АО ЭСК\_РАСКР.Инфо,САЙТ,ЕИАС,ДГРЦТ,ЖКХ\2024-02-01 Запрос от МГРЦТ - надежность и качество до 1 апреля 2024+++\"/>
    </mc:Choice>
  </mc:AlternateContent>
  <bookViews>
    <workbookView xWindow="-120" yWindow="-120" windowWidth="29040" windowHeight="15840"/>
  </bookViews>
  <sheets>
    <sheet name="Март" sheetId="7" r:id="rId1"/>
    <sheet name="Август" sheetId="4" state="hidden" r:id="rId2"/>
    <sheet name="Лист2" sheetId="2" state="hidden" r:id="rId3"/>
  </sheets>
  <definedNames>
    <definedName name="_ftn1" localSheetId="1">Август!$A$18</definedName>
    <definedName name="_ftn1" localSheetId="0">Март!$A$92</definedName>
    <definedName name="_ftnref1" localSheetId="1">Август!$A$2</definedName>
    <definedName name="_ftnref1" localSheetId="0">Март!$A$2</definedName>
    <definedName name="_Toc472327096" localSheetId="1">Август!$A$2</definedName>
    <definedName name="_Toc472327096" localSheetId="0">Март!$A$2</definedName>
    <definedName name="_xlnm._FilterDatabase" localSheetId="0" hidden="1">Март!$A$10:$AG$102</definedName>
    <definedName name="M">Лист2!$B$2:$B$13</definedName>
    <definedName name="_xlnm.Print_Area" localSheetId="0">Март!$A$1:$AA$102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8" i="7" l="1"/>
  <c r="AE107" i="7"/>
  <c r="I108" i="7"/>
  <c r="AF17" i="7"/>
  <c r="AF23" i="7"/>
  <c r="AF26" i="7"/>
  <c r="AF37" i="7"/>
  <c r="AF38" i="7"/>
  <c r="AF40" i="7"/>
  <c r="AF93" i="7"/>
  <c r="AF13" i="7"/>
  <c r="AF14" i="7"/>
  <c r="AF12" i="7"/>
  <c r="AF11" i="7"/>
  <c r="N107" i="7" l="1"/>
  <c r="O107" i="7"/>
  <c r="P107" i="7"/>
  <c r="Q107" i="7"/>
  <c r="R107" i="7"/>
  <c r="S107" i="7"/>
  <c r="T107" i="7"/>
  <c r="U107" i="7"/>
  <c r="V107" i="7"/>
  <c r="I107" i="7"/>
  <c r="I105" i="7"/>
  <c r="AE93" i="7"/>
  <c r="U104" i="7"/>
  <c r="V104" i="7"/>
  <c r="U105" i="7"/>
  <c r="V105" i="7"/>
  <c r="U106" i="7"/>
  <c r="V106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15" i="7"/>
  <c r="AF15" i="7" s="1"/>
  <c r="M16" i="7"/>
  <c r="M18" i="7"/>
  <c r="AF18" i="7" s="1"/>
  <c r="M19" i="7"/>
  <c r="AF19" i="7" s="1"/>
  <c r="M20" i="7"/>
  <c r="AF20" i="7" s="1"/>
  <c r="M21" i="7"/>
  <c r="AF21" i="7" s="1"/>
  <c r="M22" i="7"/>
  <c r="AF22" i="7" s="1"/>
  <c r="M24" i="7"/>
  <c r="AF24" i="7" s="1"/>
  <c r="M25" i="7"/>
  <c r="AF25" i="7" s="1"/>
  <c r="M27" i="7"/>
  <c r="AF27" i="7" s="1"/>
  <c r="M28" i="7"/>
  <c r="AF28" i="7" s="1"/>
  <c r="M29" i="7"/>
  <c r="AF29" i="7" s="1"/>
  <c r="M30" i="7"/>
  <c r="AF30" i="7" s="1"/>
  <c r="M31" i="7"/>
  <c r="AF31" i="7" s="1"/>
  <c r="M32" i="7"/>
  <c r="AF32" i="7" s="1"/>
  <c r="M33" i="7"/>
  <c r="AF33" i="7" s="1"/>
  <c r="M34" i="7"/>
  <c r="AF34" i="7" s="1"/>
  <c r="M35" i="7"/>
  <c r="AF35" i="7" s="1"/>
  <c r="M36" i="7"/>
  <c r="AF36" i="7" s="1"/>
  <c r="M39" i="7"/>
  <c r="AF39" i="7" s="1"/>
  <c r="M41" i="7"/>
  <c r="AF41" i="7" s="1"/>
  <c r="M42" i="7"/>
  <c r="AF42" i="7" s="1"/>
  <c r="M43" i="7"/>
  <c r="AF43" i="7" s="1"/>
  <c r="M44" i="7"/>
  <c r="AF44" i="7" s="1"/>
  <c r="M45" i="7"/>
  <c r="AF45" i="7" s="1"/>
  <c r="M46" i="7"/>
  <c r="AF46" i="7" s="1"/>
  <c r="M47" i="7"/>
  <c r="AF47" i="7" s="1"/>
  <c r="M48" i="7"/>
  <c r="AF48" i="7" s="1"/>
  <c r="M49" i="7"/>
  <c r="AF49" i="7" s="1"/>
  <c r="M50" i="7"/>
  <c r="AF50" i="7" s="1"/>
  <c r="M51" i="7"/>
  <c r="AF51" i="7" s="1"/>
  <c r="M52" i="7"/>
  <c r="AF52" i="7" s="1"/>
  <c r="M90" i="7"/>
  <c r="M91" i="7"/>
  <c r="M92" i="7"/>
  <c r="M94" i="7"/>
  <c r="M95" i="7"/>
  <c r="M96" i="7"/>
  <c r="M97" i="7"/>
  <c r="M98" i="7"/>
  <c r="M99" i="7"/>
  <c r="M100" i="7"/>
  <c r="M101" i="7"/>
  <c r="M102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E97" i="7" l="1"/>
  <c r="AF97" i="7"/>
  <c r="AE88" i="7"/>
  <c r="AF88" i="7"/>
  <c r="AE84" i="7"/>
  <c r="AF84" i="7"/>
  <c r="AE80" i="7"/>
  <c r="AF80" i="7"/>
  <c r="AE76" i="7"/>
  <c r="AF76" i="7"/>
  <c r="AE72" i="7"/>
  <c r="AF72" i="7"/>
  <c r="AE68" i="7"/>
  <c r="AF68" i="7"/>
  <c r="AE64" i="7"/>
  <c r="AF64" i="7"/>
  <c r="AE60" i="7"/>
  <c r="AF60" i="7"/>
  <c r="AE56" i="7"/>
  <c r="AF56" i="7"/>
  <c r="AE99" i="7"/>
  <c r="AF99" i="7"/>
  <c r="AE95" i="7"/>
  <c r="AF95" i="7"/>
  <c r="AE90" i="7"/>
  <c r="AF90" i="7"/>
  <c r="AE86" i="7"/>
  <c r="AF86" i="7"/>
  <c r="AE82" i="7"/>
  <c r="AF82" i="7"/>
  <c r="AE78" i="7"/>
  <c r="AF78" i="7"/>
  <c r="AE74" i="7"/>
  <c r="AF74" i="7"/>
  <c r="AE70" i="7"/>
  <c r="AF70" i="7"/>
  <c r="AE66" i="7"/>
  <c r="AF66" i="7"/>
  <c r="AE62" i="7"/>
  <c r="AF62" i="7"/>
  <c r="AE58" i="7"/>
  <c r="AF58" i="7"/>
  <c r="AE54" i="7"/>
  <c r="AF54" i="7"/>
  <c r="AE102" i="7"/>
  <c r="AF102" i="7"/>
  <c r="AE98" i="7"/>
  <c r="AF98" i="7"/>
  <c r="AE94" i="7"/>
  <c r="AF94" i="7"/>
  <c r="AE89" i="7"/>
  <c r="AF89" i="7"/>
  <c r="AE85" i="7"/>
  <c r="AF85" i="7"/>
  <c r="AE81" i="7"/>
  <c r="AF81" i="7"/>
  <c r="AE77" i="7"/>
  <c r="AF77" i="7"/>
  <c r="AE73" i="7"/>
  <c r="AF73" i="7"/>
  <c r="AE69" i="7"/>
  <c r="AF69" i="7"/>
  <c r="AE65" i="7"/>
  <c r="AF65" i="7"/>
  <c r="AE61" i="7"/>
  <c r="AF61" i="7"/>
  <c r="AE57" i="7"/>
  <c r="AF57" i="7"/>
  <c r="AE53" i="7"/>
  <c r="AF53" i="7"/>
  <c r="AE101" i="7"/>
  <c r="AF101" i="7"/>
  <c r="AE92" i="7"/>
  <c r="AF92" i="7"/>
  <c r="AE100" i="7"/>
  <c r="AF100" i="7"/>
  <c r="AE96" i="7"/>
  <c r="AF96" i="7"/>
  <c r="AE91" i="7"/>
  <c r="AF91" i="7"/>
  <c r="M107" i="7"/>
  <c r="AF16" i="7"/>
  <c r="AE87" i="7"/>
  <c r="AF87" i="7"/>
  <c r="AE83" i="7"/>
  <c r="AF83" i="7"/>
  <c r="AE79" i="7"/>
  <c r="AF79" i="7"/>
  <c r="AE75" i="7"/>
  <c r="AF75" i="7"/>
  <c r="AE71" i="7"/>
  <c r="AF71" i="7"/>
  <c r="AE67" i="7"/>
  <c r="AF67" i="7"/>
  <c r="AE63" i="7"/>
  <c r="AF63" i="7"/>
  <c r="AE59" i="7"/>
  <c r="AF59" i="7"/>
  <c r="AE55" i="7"/>
  <c r="AF55" i="7"/>
  <c r="T104" i="7"/>
  <c r="S104" i="7"/>
  <c r="R104" i="7"/>
  <c r="Q104" i="7"/>
  <c r="P104" i="7"/>
  <c r="O104" i="7"/>
  <c r="N104" i="7"/>
  <c r="T106" i="7"/>
  <c r="S106" i="7"/>
  <c r="R106" i="7"/>
  <c r="Q106" i="7"/>
  <c r="P106" i="7"/>
  <c r="O106" i="7"/>
  <c r="T105" i="7"/>
  <c r="S105" i="7"/>
  <c r="R105" i="7"/>
  <c r="Q105" i="7"/>
  <c r="P105" i="7"/>
  <c r="O105" i="7"/>
  <c r="N105" i="7"/>
  <c r="AF104" i="7" l="1"/>
  <c r="I106" i="7"/>
  <c r="I104" i="7"/>
  <c r="AE12" i="7"/>
  <c r="AE13" i="7"/>
  <c r="AE14" i="7"/>
  <c r="AE17" i="7"/>
  <c r="AE23" i="7"/>
  <c r="AE26" i="7"/>
  <c r="AE37" i="7"/>
  <c r="AE38" i="7"/>
  <c r="AE40" i="7"/>
  <c r="AE11" i="7"/>
  <c r="AE52" i="7" l="1"/>
  <c r="AE51" i="7"/>
  <c r="AE49" i="7"/>
  <c r="AE22" i="7" l="1"/>
  <c r="AE20" i="7"/>
  <c r="AE19" i="7"/>
  <c r="AE18" i="7" l="1"/>
  <c r="AE21" i="7"/>
  <c r="AE15" i="7" l="1"/>
  <c r="AE16" i="7"/>
  <c r="AE31" i="7" l="1"/>
  <c r="AE30" i="7"/>
  <c r="AE29" i="7"/>
  <c r="AE28" i="7"/>
  <c r="AE27" i="7"/>
  <c r="AE32" i="7" l="1"/>
  <c r="AE24" i="7"/>
  <c r="AE25" i="7"/>
  <c r="AE44" i="7"/>
  <c r="AE43" i="7"/>
  <c r="AE42" i="7"/>
  <c r="AE41" i="7"/>
  <c r="AE39" i="7"/>
  <c r="AE36" i="7"/>
  <c r="AE35" i="7"/>
  <c r="AE34" i="7"/>
  <c r="AE33" i="7"/>
  <c r="I113" i="7" l="1"/>
  <c r="AE47" i="7"/>
  <c r="AE48" i="7"/>
  <c r="AE50" i="7"/>
  <c r="M104" i="7" l="1"/>
  <c r="N106" i="7"/>
  <c r="M105" i="7"/>
  <c r="AE45" i="7"/>
  <c r="AE46" i="7"/>
  <c r="B10" i="7"/>
  <c r="C10" i="7" s="1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E103" i="7" l="1"/>
  <c r="AE104" i="7"/>
  <c r="AE105" i="7"/>
  <c r="I117" i="7"/>
  <c r="O12" i="4"/>
  <c r="O11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F103" i="7" l="1"/>
  <c r="I116" i="7"/>
  <c r="U108" i="7" l="1"/>
  <c r="Q108" i="7"/>
  <c r="M108" i="7"/>
  <c r="I114" i="7" s="1"/>
  <c r="O108" i="7"/>
  <c r="V108" i="7"/>
  <c r="N108" i="7"/>
  <c r="T108" i="7"/>
  <c r="P108" i="7"/>
  <c r="S108" i="7"/>
  <c r="R108" i="7"/>
</calcChain>
</file>

<file path=xl/sharedStrings.xml><?xml version="1.0" encoding="utf-8"?>
<sst xmlns="http://schemas.openxmlformats.org/spreadsheetml/2006/main" count="1206" uniqueCount="458">
  <si>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</si>
  <si>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</si>
  <si>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</si>
  <si>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</si>
  <si>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</si>
  <si>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</si>
  <si>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</si>
  <si>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</si>
  <si>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</si>
  <si>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</si>
  <si>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</si>
  <si>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</si>
  <si>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</si>
  <si>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</si>
  <si>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электросеетвого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</si>
  <si>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</si>
  <si>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</si>
  <si>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</si>
  <si>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</si>
  <si>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</si>
  <si>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</si>
  <si>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</si>
  <si>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</si>
  <si>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</si>
  <si>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</si>
  <si>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</si>
  <si>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</si>
  <si>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</si>
  <si>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</si>
  <si>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</si>
  <si>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</si>
  <si>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</si>
  <si>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</si>
  <si>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</si>
  <si>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</si>
  <si>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</si>
  <si>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</si>
  <si>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</si>
  <si>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</si>
  <si>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</si>
  <si>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</si>
  <si>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</si>
  <si>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</si>
  <si>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</si>
  <si>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</si>
  <si>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</si>
  <si>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</si>
  <si>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</si>
  <si>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АПВ</t>
  </si>
  <si>
    <t>АВР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</si>
  <si>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</si>
  <si>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</t>
  </si>
  <si>
    <t>П</t>
  </si>
  <si>
    <t>Итого по всем прекращениям передачи
электрической энергии за отчетный период:</t>
  </si>
  <si>
    <t>- по ограничениям, связанным с проведением ремонтных работ</t>
  </si>
  <si>
    <t>- по аварийным ограничениям</t>
  </si>
  <si>
    <t>- по внерегламентным отключениям</t>
  </si>
  <si>
    <t>- по внерегламентным отключениям, учитываемых при расчете индикативных показателей надежности</t>
  </si>
  <si>
    <t>И</t>
  </si>
  <si>
    <t>0;1</t>
  </si>
  <si>
    <t>0</t>
  </si>
  <si>
    <t>А</t>
  </si>
  <si>
    <t>1</t>
  </si>
  <si>
    <t>В1</t>
  </si>
  <si>
    <t xml:space="preserve">ООО "СтройГарант" </t>
  </si>
  <si>
    <t>Перечень объектов электросеетвого хозяйства, отключение которых привело к прекращению передачи электрической энергии потребителям услуг (ПС, ТП, РП, ВЛ, КЛ)</t>
  </si>
  <si>
    <t>ВЛ</t>
  </si>
  <si>
    <t>ВЛ-0,4 кВ ТП-13 Ф.105 ПС "Городская"</t>
  </si>
  <si>
    <t>ВЛ-0,4 кВ ТП-13</t>
  </si>
  <si>
    <t>ВЛ-0,4 кВ ТП-12 Ф.105 ПС "Городская"</t>
  </si>
  <si>
    <t>ВЛ-0,4 кВ ТП-12</t>
  </si>
  <si>
    <t>ВЛ-0,4 кВ ТП-11 Ф.105 ПС "Городская"</t>
  </si>
  <si>
    <t>ВЛ-0,4 кВ ТП-11</t>
  </si>
  <si>
    <t>ВЛ-0,4 кВ ТП-10 Ф.105 ПС "Городская"</t>
  </si>
  <si>
    <t>ВЛ-0,4 кВ ТП-10</t>
  </si>
  <si>
    <t>ВЛ-0,4 кВ ТП-47</t>
  </si>
  <si>
    <t>ВЛ-10 кВ Ф.112 ПС "Городская"</t>
  </si>
  <si>
    <t>3.4.12.2</t>
  </si>
  <si>
    <t>ВЛ-10 кВ ТП-16,ТП-19,ТП-19а,ТП-40,ТП-41</t>
  </si>
  <si>
    <t>в</t>
  </si>
  <si>
    <t>4.4</t>
  </si>
  <si>
    <t>ВЛ-0,4 кВ ТП-14 Ф.107 ПС "Городская"</t>
  </si>
  <si>
    <t>ВЛ-0,4 кВ ТП-14</t>
  </si>
  <si>
    <t>ВЛ-0,4 кВ ТП-28 Ф.107 ПС "Городская"</t>
  </si>
  <si>
    <t>ВЛ-0,4 кВ ТП-28</t>
  </si>
  <si>
    <t>ВЛ-0,4 кВ ТП-2 Ф.107 ПС "Городская"</t>
  </si>
  <si>
    <t>ВЛ-0,4 кВ ТП-2</t>
  </si>
  <si>
    <t>ВЛ-0,4 кВ ТП-1 Ф.107 ПС "Городская"</t>
  </si>
  <si>
    <t>ВЛ-0,4 кВ ТП-1</t>
  </si>
  <si>
    <t>ВЛ-0,4 кВ ТП-22 Ф.107 ПС "Городская"</t>
  </si>
  <si>
    <t>ВЛ-0,4 кВ ТП-22</t>
  </si>
  <si>
    <t>ВЛ-0,4 кВ ТП-26 Ф.107 ПС "Городская"</t>
  </si>
  <si>
    <t>ВЛ-0,4 кВ ТП-26</t>
  </si>
  <si>
    <t>ВЛ-10 кВ Ф.104 ПС "Городская"</t>
  </si>
  <si>
    <t>4.12</t>
  </si>
  <si>
    <t>ВЛ-0,4 кВ ТП-25,ТП-25а</t>
  </si>
  <si>
    <t>ВЛ-0,4 кВ ТП-46 Ф.104 ПС "Городская"</t>
  </si>
  <si>
    <t>ВЛ-0,4 кВ ТП-46</t>
  </si>
  <si>
    <t>ВЛ-0,4 кВ ТП-50 Ф.104 ПС "Городская"</t>
  </si>
  <si>
    <t>ВЛ-0,4 кВ ТП-50</t>
  </si>
  <si>
    <t>ВЛ-0,4 кВ ТП-63</t>
  </si>
  <si>
    <t>ВЛ-0,4 кВ ТП-15 Ф.104 ПС "Городская"</t>
  </si>
  <si>
    <t>ВЛ-0,4 кВ ТП-15</t>
  </si>
  <si>
    <t>ВЛ-0,4 кВ ТП-62 Ф.104 ПС "Городская"</t>
  </si>
  <si>
    <t>ВЛ-0,4 кВ ТП-62</t>
  </si>
  <si>
    <t>ВЛ-0,4 кВ ТП-4 Ф.121 ПС "Покров"</t>
  </si>
  <si>
    <t>ВЛ-0,4 кВ ТП-4</t>
  </si>
  <si>
    <t>ВЛ-0,4 кВ ТП-23</t>
  </si>
  <si>
    <t>3.4.14</t>
  </si>
  <si>
    <t>ВЛ-0,4 кВ ТП-27 Ф.104 ПС "Городская"</t>
  </si>
  <si>
    <t>ВЛ-0,4 кВ ТП-27</t>
  </si>
  <si>
    <t>10 (10.5)</t>
  </si>
  <si>
    <t>ВЛ-10 кВ Ф.121 ПС "Покров"</t>
  </si>
  <si>
    <t>ВЛ-10 кВ ТП-4,ТП-5,ТП-6,ТП-7,ТП-8,ТП-9,ТП-23,КТП-39</t>
  </si>
  <si>
    <t>3.4.9.1</t>
  </si>
  <si>
    <t>4.21</t>
  </si>
  <si>
    <t>ВЛ-10 кВ Ф.1007 ПС "Лесная"</t>
  </si>
  <si>
    <t>ВЛ-10 кВ Ф.105 ПС "Городская"</t>
  </si>
  <si>
    <t>ВЛ-10 кВ ТП-10,ТП-11,ТП-12,ТП-13,ТП-47</t>
  </si>
  <si>
    <t>ВЛ-10 кВ Ф.107 ПС "Городская"</t>
  </si>
  <si>
    <t>ВЛ-10 кВ Ф.109 ПС "Городская"</t>
  </si>
  <si>
    <t>ВЛ-0,4 кВ ТП-47 Ф.105 ПС "Городская"</t>
  </si>
  <si>
    <t>ВЛ-10 кВ ТП-26,ТП-34,ТП-35,ТП-36,ТП-37,ТП-48</t>
  </si>
  <si>
    <t>4.1</t>
  </si>
  <si>
    <t>ВЛ-10 кВ ТП-19,ТП-19а</t>
  </si>
  <si>
    <t>ВЛ-10 кВ ТП-1,ТП-2,ТП-3,ТП-14,ТП-22,ТП-26,ТП-28</t>
  </si>
  <si>
    <t>Количество точек присоединения потребителей услуг к электрической сети электросетевой организации, шт.</t>
  </si>
  <si>
    <t>Пsaidi авар</t>
  </si>
  <si>
    <t>Пsaifi авар</t>
  </si>
  <si>
    <t>Пsaidi пл</t>
  </si>
  <si>
    <t>Пsaifi пл</t>
  </si>
  <si>
    <t>Сумма произведений продолжительности каждого прекращения передачи электрической энергии на количество потребителей услуг, в отношение которых произошло данное прекращение (Ii=1Ti *Ni)</t>
  </si>
  <si>
    <t>Для расчета</t>
  </si>
  <si>
    <t>для макета 10608 стр.6 раздел 2</t>
  </si>
  <si>
    <t>АО "Электросетевая компания"</t>
  </si>
  <si>
    <t>23,20 2023.01.10</t>
  </si>
  <si>
    <t>10,55 2023.01.11</t>
  </si>
  <si>
    <t>61-01 10.01.23</t>
  </si>
  <si>
    <t>3.4.11</t>
  </si>
  <si>
    <t>16,00 2023.01.18</t>
  </si>
  <si>
    <t>16,21 2023.01.18</t>
  </si>
  <si>
    <t>ВЛ-10 кВ ТП-4,ТП-5,ТП-6,ТП-9,ТП-23</t>
  </si>
  <si>
    <t>66-08 18.01.23</t>
  </si>
  <si>
    <t>ВЛ-10 кВ Ф.1002 ПС "Улыбышево"</t>
  </si>
  <si>
    <t>14,35 2023.02.04</t>
  </si>
  <si>
    <t>17,10 2023.02.04</t>
  </si>
  <si>
    <t>ВЛ-10 кВ КТП-Улыбышево</t>
  </si>
  <si>
    <t xml:space="preserve">филиал "Владимирэнерго" ПАО        "Россети Центр и Приволжье" </t>
  </si>
  <si>
    <t>01 04.02.22</t>
  </si>
  <si>
    <t>ВЛ-10 кВ Ф.104 ПС "городская"</t>
  </si>
  <si>
    <t>14,53 2023.02.27</t>
  </si>
  <si>
    <t>16,22 2023.02.27</t>
  </si>
  <si>
    <t>ВЛ-10 кВ ТП-15,ТП-25,ТП-25а,ТП-27,ТП-46,ТП-50,ТП-62,ТП-63</t>
  </si>
  <si>
    <t>114-08 27.02.23</t>
  </si>
  <si>
    <t>3.4.12.5</t>
  </si>
  <si>
    <t>16,00 2023.03.02</t>
  </si>
  <si>
    <t>16,05 2023.03.02</t>
  </si>
  <si>
    <t>ВЛ-10 кВ ТП-15,ТП-25,ТП-25а, ТП-46,ТП-50,ТП-62,ТП-63</t>
  </si>
  <si>
    <t>119-32 02.03.23</t>
  </si>
  <si>
    <t>16,09 2023.03.09</t>
  </si>
  <si>
    <t>16,50 2023.03.09</t>
  </si>
  <si>
    <t>126-12 09.03.23</t>
  </si>
  <si>
    <t>0.38</t>
  </si>
  <si>
    <t>09,00 2023.05.11</t>
  </si>
  <si>
    <t>10,30 2023.05.11</t>
  </si>
  <si>
    <t>196-16 11.05.23</t>
  </si>
  <si>
    <t>13,30 2023.05.11</t>
  </si>
  <si>
    <t>15,30 2023.05.11</t>
  </si>
  <si>
    <t>196-35 11.05.23</t>
  </si>
  <si>
    <t>09,00 2023.05.12</t>
  </si>
  <si>
    <t>10,55 2023.05.12</t>
  </si>
  <si>
    <t>198-17 12.05.23</t>
  </si>
  <si>
    <t>09,00 2023.05.16</t>
  </si>
  <si>
    <t>11,30 2023.05.16</t>
  </si>
  <si>
    <t>03-16 16.05.23</t>
  </si>
  <si>
    <t>12,55 2023.05.17</t>
  </si>
  <si>
    <t>13,43 2023.05.17</t>
  </si>
  <si>
    <t>05-16 17.05.23</t>
  </si>
  <si>
    <t>3.4.8.5</t>
  </si>
  <si>
    <t>15,13 2023.05.17</t>
  </si>
  <si>
    <t>ВЛ-10 кВ ТП-19а</t>
  </si>
  <si>
    <t>15-16 17.05.23</t>
  </si>
  <si>
    <t>13,30 2023.05.18</t>
  </si>
  <si>
    <t>15,00 2023.05.18</t>
  </si>
  <si>
    <t>08-09 18.05.23</t>
  </si>
  <si>
    <t>09,00 2023.05.25</t>
  </si>
  <si>
    <t>10,30 2023.05.25</t>
  </si>
  <si>
    <t>14-34 25.05.23</t>
  </si>
  <si>
    <t>12,06 2023.06.01</t>
  </si>
  <si>
    <t>12,43 2023.06.01</t>
  </si>
  <si>
    <t>21-25 01.06.23</t>
  </si>
  <si>
    <t>ВЛ-0,4 кВ ТП-25,25а Ф.104 ПС "Городская"</t>
  </si>
  <si>
    <t>13,30 2023.06.02</t>
  </si>
  <si>
    <t>14,45 2023.06.02</t>
  </si>
  <si>
    <t>23-31 02.06.23</t>
  </si>
  <si>
    <t>13,30 2023.06.07</t>
  </si>
  <si>
    <t>15,00 2023.06.07</t>
  </si>
  <si>
    <t>29-07 07.06.23</t>
  </si>
  <si>
    <t>09,00 2023.06.09</t>
  </si>
  <si>
    <t>10,45 2023.06.09</t>
  </si>
  <si>
    <t>32-07 09.06.23</t>
  </si>
  <si>
    <t>11,00 2023.06.11</t>
  </si>
  <si>
    <t>12,20 2023.06.11</t>
  </si>
  <si>
    <t>ВЛ-10 кВ ТП-26,ТП-34,ТП-35,ТП-36,ТП-37,ТП-48,ТП-Сплав, ТП-СНТ Парус</t>
  </si>
  <si>
    <t>35-07 11.06.23</t>
  </si>
  <si>
    <t>19,25 2023.06.11</t>
  </si>
  <si>
    <t>ВЛ-10 кВ ТП-Сплав,ТП-СНТ Парус</t>
  </si>
  <si>
    <t>35-18 11.06.23</t>
  </si>
  <si>
    <t>18,55 2023.06.12</t>
  </si>
  <si>
    <t>20,45 2023.06.12</t>
  </si>
  <si>
    <t>37-06 12.06.23</t>
  </si>
  <si>
    <t>3.4.8.3</t>
  </si>
  <si>
    <t>14,45 2023.06.13</t>
  </si>
  <si>
    <t>17,05 2023.06.13</t>
  </si>
  <si>
    <t>39-27 13.06.23</t>
  </si>
  <si>
    <t>ВЛ-0,4 кВ ТП-63 Ф.104 ПС "Городская"</t>
  </si>
  <si>
    <t>13,30 2023.06.15</t>
  </si>
  <si>
    <t>15,00 2023.06.15</t>
  </si>
  <si>
    <t>42-22 15.06.23</t>
  </si>
  <si>
    <t>09,00 2023.06.19</t>
  </si>
  <si>
    <t>11,00 2023.06.19</t>
  </si>
  <si>
    <t>46-23 19.06.23</t>
  </si>
  <si>
    <t>13,30 2023.06.19</t>
  </si>
  <si>
    <t>15,40 2023.06.19</t>
  </si>
  <si>
    <t>47-13 19.06.23</t>
  </si>
  <si>
    <t>13,30 2023.06.20</t>
  </si>
  <si>
    <t>15,00 2023.06.20</t>
  </si>
  <si>
    <t>49-12 20.06.23</t>
  </si>
  <si>
    <t>ВЛ-0,4 кВ КТП-39 Ф.121 ПС "Покров"</t>
  </si>
  <si>
    <t>10,00 2023.06.26</t>
  </si>
  <si>
    <t>11,50 2023.06.26</t>
  </si>
  <si>
    <t>ВЛ-0,4 кВ КТП-39</t>
  </si>
  <si>
    <t>54-36 26.06.23</t>
  </si>
  <si>
    <t>16,23 2023.06.29</t>
  </si>
  <si>
    <t>17,33 2023.06.29</t>
  </si>
  <si>
    <t>59-30 29.06.23</t>
  </si>
  <si>
    <t>09,40 2023.06.30</t>
  </si>
  <si>
    <t>10,29 2023.06.30</t>
  </si>
  <si>
    <t>61-13 30.06.23</t>
  </si>
  <si>
    <t>10,28 2023.07.03</t>
  </si>
  <si>
    <t>11,00 2023.07.03</t>
  </si>
  <si>
    <t>64-17 03.07.23</t>
  </si>
  <si>
    <t>14,00 2023.07.05</t>
  </si>
  <si>
    <t>15,20 2023.07.05</t>
  </si>
  <si>
    <t>68-20 05.07.23</t>
  </si>
  <si>
    <t>07,47 2023.07.06</t>
  </si>
  <si>
    <t>08,54 2023.07.06</t>
  </si>
  <si>
    <t>69-08 06.07.23</t>
  </si>
  <si>
    <t>09,00 2023.07.06</t>
  </si>
  <si>
    <t>10,50 2023.07.06</t>
  </si>
  <si>
    <t>69-28 06.07.23</t>
  </si>
  <si>
    <t>13,30 2023.07.06</t>
  </si>
  <si>
    <t>15,00 2023.07.06</t>
  </si>
  <si>
    <t>70-20 06.07.23</t>
  </si>
  <si>
    <t>09,00 2023.07.10</t>
  </si>
  <si>
    <t>11,00 2023.07.10</t>
  </si>
  <si>
    <t>75-06 10.07.23</t>
  </si>
  <si>
    <t>ВЛ-0,4 кВ ТП-3 Ф.107 ПС "Городская"</t>
  </si>
  <si>
    <t>13,30 2023.07.10</t>
  </si>
  <si>
    <t>15,00 2023.07.10</t>
  </si>
  <si>
    <t>ВЛ-0,4 кВ ТП-3</t>
  </si>
  <si>
    <t>76-15 10.07.23</t>
  </si>
  <si>
    <t>14,00 2023.07.11</t>
  </si>
  <si>
    <t>15,25 2023.07.11</t>
  </si>
  <si>
    <t>78-06 11.07.23</t>
  </si>
  <si>
    <t>ВЛ-0,4 кВ ТП-23 Ф.121 ПС "Покров"</t>
  </si>
  <si>
    <t>13,30 2023.07.14</t>
  </si>
  <si>
    <t>15,10 2023.07.14</t>
  </si>
  <si>
    <t>81-18 14.07.23</t>
  </si>
  <si>
    <t>14,44 2023.07.15</t>
  </si>
  <si>
    <t>15,30 2023.07.15</t>
  </si>
  <si>
    <t>ВЛ-10 кВ ТП-16,ТП-19,ТП-19а,ТП-40,Тп-41</t>
  </si>
  <si>
    <t>83-26 15.07.23</t>
  </si>
  <si>
    <t>13,28 2023.07.18</t>
  </si>
  <si>
    <t>13,49 2023.07.18</t>
  </si>
  <si>
    <t>86-08 18.07.23</t>
  </si>
  <si>
    <t>3.4.9.3</t>
  </si>
  <si>
    <t>12,50 2023.07.19</t>
  </si>
  <si>
    <t>13,32 2023.07.19</t>
  </si>
  <si>
    <t>88-07 19.07.23</t>
  </si>
  <si>
    <t>13,45 2023.07.19</t>
  </si>
  <si>
    <t>13,58 2023.07.19</t>
  </si>
  <si>
    <t>89-03 19.07.23</t>
  </si>
  <si>
    <t>06,35 2023.07.22</t>
  </si>
  <si>
    <t>07,45 2023.07.22</t>
  </si>
  <si>
    <t>92-09 22.07.23</t>
  </si>
  <si>
    <t>ВЛ-0,4 кВ ТП-5,5а Ф.121 ПС "Покров</t>
  </si>
  <si>
    <t>09,00 2023.07.26</t>
  </si>
  <si>
    <t>10,45 2023.07.26</t>
  </si>
  <si>
    <t>ВЛ-0,4 кВ ТП-5,КТП-5а</t>
  </si>
  <si>
    <t>96-13 26.07.23</t>
  </si>
  <si>
    <t>06,35 2023.07.28</t>
  </si>
  <si>
    <t>07,13 2023.07.28</t>
  </si>
  <si>
    <t>97-24 28.07.23</t>
  </si>
  <si>
    <t>11,28 2023.07.28</t>
  </si>
  <si>
    <t>12,30 2023.07.28</t>
  </si>
  <si>
    <t>98-35 28.07.23</t>
  </si>
  <si>
    <t>19,00 2023.08.31</t>
  </si>
  <si>
    <t>23,35 2023.08.31</t>
  </si>
  <si>
    <t>11,05 2023.09.01</t>
  </si>
  <si>
    <t>12,10 2023.09.01</t>
  </si>
  <si>
    <t>134-18 01.09.23</t>
  </si>
  <si>
    <t>00,50 2023.09.06</t>
  </si>
  <si>
    <t>01,45 2023.09.06</t>
  </si>
  <si>
    <t>ВЛ-10 кВ ТП-26,ТП-34,ТП-35,ТП-36,ТП-37,ТП-48,ТП-16,ТП-19,ТП-19а,ТП-40,ТП-41</t>
  </si>
  <si>
    <t>139-10 06.09.23</t>
  </si>
  <si>
    <t>18,35 2023.09.07</t>
  </si>
  <si>
    <t>18,45 2023.09.07</t>
  </si>
  <si>
    <t>143-03 07.09.23</t>
  </si>
  <si>
    <t>ВЛ-0,4 кВ ТП-16 Ф.112 ПС "Городская"</t>
  </si>
  <si>
    <t>13,30 2023.09.13</t>
  </si>
  <si>
    <t>15,10 2023.09.13</t>
  </si>
  <si>
    <t>ВЛ-0,4 кВ ТП-16</t>
  </si>
  <si>
    <t>151-20 13.09.23</t>
  </si>
  <si>
    <t>20,05 2023.09.16</t>
  </si>
  <si>
    <t>21,30 2023.09.16</t>
  </si>
  <si>
    <t>155-15 16.09.23</t>
  </si>
  <si>
    <t>ВЛ-0,4 кВ ТП-19 Ф.112 ПС "Городская"</t>
  </si>
  <si>
    <t>13,30 2023.09.19</t>
  </si>
  <si>
    <t>15,15 2023.09.19</t>
  </si>
  <si>
    <t>ВЛ-0,4 кВ ТП-19</t>
  </si>
  <si>
    <t>159-02 19.09.23</t>
  </si>
  <si>
    <t xml:space="preserve">ВЛ-0,4 кВ ТП-ЯГД-1Ф.1012 ПС "Лесная" </t>
  </si>
  <si>
    <t>09,00 2023.09.20</t>
  </si>
  <si>
    <t>10,25 2023.09.20</t>
  </si>
  <si>
    <t>ВЛ-0,4 кВ ТП-ЯГД-1</t>
  </si>
  <si>
    <t>160-06 20.09.23</t>
  </si>
  <si>
    <t>ВЛ-0,4 кВ ТП-ЯГД-2 Ф.1012 ПС "Лесная"</t>
  </si>
  <si>
    <t>13,30 2023.09.20</t>
  </si>
  <si>
    <t>15,15 2023.09.20</t>
  </si>
  <si>
    <t>ВЛ-0,4 кВ ТП-ЯГД-2</t>
  </si>
  <si>
    <t>160-21 20.09.23</t>
  </si>
  <si>
    <t>09,00 2023.09.28</t>
  </si>
  <si>
    <t>15,31 2023.09.28</t>
  </si>
  <si>
    <t>169-09 28.09.23</t>
  </si>
  <si>
    <t>15,45 2023.09.28</t>
  </si>
  <si>
    <t>10,20 2023.10.02</t>
  </si>
  <si>
    <t>14,00 2023.10.02</t>
  </si>
  <si>
    <t>173-07 02.10.23</t>
  </si>
  <si>
    <t>11,28 2023.10.04</t>
  </si>
  <si>
    <t>12,16 2023.10.04</t>
  </si>
  <si>
    <t>176-04 04.10.23</t>
  </si>
  <si>
    <t>3.4.12</t>
  </si>
  <si>
    <t>14,38 2023.10.04</t>
  </si>
  <si>
    <t>ВЛ-10 кВ ТП-5,ТП-6,ТП-7,ТП-8,ТП-9,КТП-39</t>
  </si>
  <si>
    <t>17,15 2023.10.09</t>
  </si>
  <si>
    <t>18,05 2023.10.09</t>
  </si>
  <si>
    <t>184-14 09.10.23</t>
  </si>
  <si>
    <t>ВЛ-0,4 кВ ТП-19а Ф.112 ПС "Городская"</t>
  </si>
  <si>
    <t>09,35 2023.10.24</t>
  </si>
  <si>
    <t>16,50 2023.10.24</t>
  </si>
  <si>
    <t>ВЛ-0,4 кВ ТП-19а</t>
  </si>
  <si>
    <t>01-17 24.10.23</t>
  </si>
  <si>
    <t>13,00 2023.10.24</t>
  </si>
  <si>
    <t>14,45 2023.10.24</t>
  </si>
  <si>
    <t>01-26 24.10.23</t>
  </si>
  <si>
    <t>09,00 2023.10.25</t>
  </si>
  <si>
    <t>16,40 2023.10.25</t>
  </si>
  <si>
    <t>03-09 25.10.23</t>
  </si>
  <si>
    <t>09,00 2023.10.26</t>
  </si>
  <si>
    <t>16,55 2023.10.26</t>
  </si>
  <si>
    <t>04-24 26.10.23</t>
  </si>
  <si>
    <t>09,00 2023.10.31</t>
  </si>
  <si>
    <t>17,00 2023.10.31</t>
  </si>
  <si>
    <t>10-35 31.10.23</t>
  </si>
  <si>
    <t>09,00 2023.11.01</t>
  </si>
  <si>
    <t>16,55 2023.11.01</t>
  </si>
  <si>
    <t>12-13 01.11.23</t>
  </si>
  <si>
    <t>11,48 2023.11.01.</t>
  </si>
  <si>
    <t>13,06 2023.11.01</t>
  </si>
  <si>
    <t>12-18 01.11.23</t>
  </si>
  <si>
    <t>21,20 2023.11.06</t>
  </si>
  <si>
    <t>00,20 2023.11.07</t>
  </si>
  <si>
    <t>ВЛ-10 кВ ТП-ЯГД-1,ТП-2,ТП-3,ТП-5,ТП-ЦРП</t>
  </si>
  <si>
    <t>19-08 06.11.23</t>
  </si>
  <si>
    <t>09,00 2023.11.07</t>
  </si>
  <si>
    <t>16,50 2023.11.07</t>
  </si>
  <si>
    <t>19-28 07.11.23</t>
  </si>
  <si>
    <t>09,00 2023.11.09</t>
  </si>
  <si>
    <t>16,40 2023.11.09</t>
  </si>
  <si>
    <t>22-32 09.11.23</t>
  </si>
  <si>
    <t>08,30 2023.11.15</t>
  </si>
  <si>
    <t>16,50 2023.11.15</t>
  </si>
  <si>
    <t>27-18 15.11.23</t>
  </si>
  <si>
    <t>08,30 2023.11.21</t>
  </si>
  <si>
    <t>16,30 2023.11.21</t>
  </si>
  <si>
    <t>33-24 21.11.23</t>
  </si>
  <si>
    <t>08,30 2023.11.22</t>
  </si>
  <si>
    <t>16,15 2023.11.22</t>
  </si>
  <si>
    <t>34-01 22.11.23</t>
  </si>
  <si>
    <t>04,40 2023.12.15</t>
  </si>
  <si>
    <t>05,10 2023.12.15</t>
  </si>
  <si>
    <t>59-08 15.12.23</t>
  </si>
  <si>
    <t>01,20 2023.12.24</t>
  </si>
  <si>
    <t>02,15 2023.12.24</t>
  </si>
  <si>
    <t>ВЛ-10 кВ ТП-2,ТП-3,ТП-5,КТП-54,КТП-59</t>
  </si>
  <si>
    <t>70-03 24.12.23</t>
  </si>
  <si>
    <t>02,05 2023.12.24</t>
  </si>
  <si>
    <t>02,50 2023.12.24</t>
  </si>
  <si>
    <t>70-07 24.12.23</t>
  </si>
  <si>
    <t>02,53 2023.12.24</t>
  </si>
  <si>
    <t>15,05 2023.12.24</t>
  </si>
  <si>
    <t>70-28 24.12.23</t>
  </si>
  <si>
    <t>03,05 2023.12.24</t>
  </si>
  <si>
    <t>18,20 2023.12.24</t>
  </si>
  <si>
    <t>70-32 24.12.23</t>
  </si>
  <si>
    <t>03,53 2023.12.24</t>
  </si>
  <si>
    <t>12,30 2023.12.24</t>
  </si>
  <si>
    <t>71-03 24.12.23</t>
  </si>
  <si>
    <t>10,00 2023.12.24</t>
  </si>
  <si>
    <t>10,30 2023.12.24</t>
  </si>
  <si>
    <t>ВЛ-10 кВ ТП-1,ТП-2,ТП-3,ТП-14,ТП-22,ТП-26,ТП-28,КТП-60</t>
  </si>
  <si>
    <t>71-33 24.12.23</t>
  </si>
  <si>
    <t>10,15 2023.12.24</t>
  </si>
  <si>
    <t>18,30 2023.12.24</t>
  </si>
  <si>
    <t>ВЛ-10 кВ ТП-34,ТП-35,ТП-36,ТП-37,ТП-48</t>
  </si>
  <si>
    <t>72-03 24.12.23</t>
  </si>
  <si>
    <t>ВЛ-10 кВ Ф.1008 ПС "Лесная"</t>
  </si>
  <si>
    <t>10,45 2023.12.24</t>
  </si>
  <si>
    <t>15,10 2023.12.24</t>
  </si>
  <si>
    <t>ВЛ-10 кВ ТП-2,ТП-3, ТП-4,ТП-17,ТП-ЦРП</t>
  </si>
  <si>
    <t>72-08 24.12.23</t>
  </si>
  <si>
    <t>15,40 2023.12.24</t>
  </si>
  <si>
    <t>19,40 2023.12.24</t>
  </si>
  <si>
    <t>ВЛ-10 кВ ТП-2,ТП-3,ТП-4,ТП-17,ТП-ЦРП</t>
  </si>
  <si>
    <t>72-22 24.12.23</t>
  </si>
  <si>
    <t>18,22 2023.12.24</t>
  </si>
  <si>
    <t>23,15 2023.12.24</t>
  </si>
  <si>
    <t>72-35 24.12.23</t>
  </si>
  <si>
    <t>20,05 2023.12.24</t>
  </si>
  <si>
    <t>21,57 2023.12.24</t>
  </si>
  <si>
    <t>73-03 24.12.23</t>
  </si>
  <si>
    <t>01,20 2023.12.25</t>
  </si>
  <si>
    <t>73-07 24.12.23</t>
  </si>
  <si>
    <t>18,25 2023.12.25</t>
  </si>
  <si>
    <t>18,30 2023.12.25</t>
  </si>
  <si>
    <t>74-34 25.12.23</t>
  </si>
  <si>
    <t>18,54 2023.12.25</t>
  </si>
  <si>
    <t>75-12 25.12.23</t>
  </si>
  <si>
    <t>19,46 2023.12.25</t>
  </si>
  <si>
    <t>02,50 2023.12.26</t>
  </si>
  <si>
    <t>75-22 25.12.23</t>
  </si>
  <si>
    <t>14,25 2023.12.26</t>
  </si>
  <si>
    <t>16,35 2023.12.26</t>
  </si>
  <si>
    <t>78-33 26.12.23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</si>
  <si>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</si>
  <si>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</si>
  <si>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</si>
  <si>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</si>
  <si>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</si>
  <si>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</si>
  <si>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</si>
  <si>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</si>
  <si>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</si>
  <si>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</si>
  <si>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</si>
  <si>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в1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</si>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</sst>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" fontId="10" fillId="3" borderId="21" applyBorder="0">
      <alignment horizontal="right"/>
    </xf>
    <xf numFmtId="0" fontId="4" fillId="0" borderId="0"/>
    <xf numFmtId="0" fontId="12" fillId="0" borderId="0" applyFill="0" applyProtection="0"/>
  </cellStyleXfs>
  <cellXfs count="16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49" fontId="9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2" fontId="8" fillId="0" borderId="21" xfId="0" applyNumberFormat="1" applyFont="1" applyFill="1" applyBorder="1" applyAlignment="1" applyProtection="1">
      <alignment horizontal="center" vertical="center" wrapText="1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49" fontId="8" fillId="2" borderId="22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49" fontId="7" fillId="4" borderId="2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7" fontId="7" fillId="4" borderId="21" xfId="0" applyNumberFormat="1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49" fontId="8" fillId="4" borderId="21" xfId="0" applyNumberFormat="1" applyFont="1" applyFill="1" applyBorder="1" applyAlignment="1" applyProtection="1">
      <alignment horizontal="center" vertical="center"/>
      <protection locked="0"/>
    </xf>
    <xf numFmtId="49" fontId="8" fillId="4" borderId="21" xfId="0" applyNumberFormat="1" applyFont="1" applyFill="1" applyBorder="1" applyAlignment="1">
      <alignment horizontal="center" vertical="center"/>
    </xf>
    <xf numFmtId="1" fontId="8" fillId="4" borderId="21" xfId="0" applyNumberFormat="1" applyFont="1" applyFill="1" applyBorder="1" applyAlignment="1" applyProtection="1">
      <alignment horizontal="center" vertical="center"/>
      <protection locked="0"/>
    </xf>
    <xf numFmtId="1" fontId="8" fillId="4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 wrapText="1"/>
    </xf>
    <xf numFmtId="164" fontId="14" fillId="0" borderId="2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2" fontId="13" fillId="0" borderId="0" xfId="0" applyNumberFormat="1" applyFont="1"/>
    <xf numFmtId="2" fontId="19" fillId="0" borderId="24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 vertical="top" wrapText="1"/>
    </xf>
    <xf numFmtId="2" fontId="14" fillId="0" borderId="21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49" fontId="16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49" fontId="15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49" fontId="15" fillId="0" borderId="2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2" fontId="13" fillId="0" borderId="23" xfId="0" applyNumberFormat="1" applyFont="1" applyBorder="1" applyAlignment="1">
      <alignment horizontal="center" vertical="top"/>
    </xf>
    <xf numFmtId="0" fontId="7" fillId="4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2" fontId="13" fillId="0" borderId="25" xfId="0" applyNumberFormat="1" applyFont="1" applyBorder="1" applyAlignment="1">
      <alignment horizontal="center" vertical="center" textRotation="90" wrapText="1"/>
    </xf>
    <xf numFmtId="2" fontId="13" fillId="0" borderId="26" xfId="0" applyNumberFormat="1" applyFont="1" applyBorder="1" applyAlignment="1">
      <alignment horizontal="center" vertical="center" textRotation="90" wrapText="1"/>
    </xf>
    <xf numFmtId="2" fontId="13" fillId="0" borderId="27" xfId="0" applyNumberFormat="1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</cellXfs>
  <cellStyles count="5">
    <cellStyle name="Значение" xfId="2"/>
    <cellStyle name="Обычный" xfId="0" builtinId="0"/>
    <cellStyle name="Обычный 14" xfId="3"/>
    <cellStyle name="Обычный 2" xfId="1"/>
    <cellStyle name="Обычный 3" xfId="4"/>
  </cellStyles>
  <dxfs count="12"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22"/>
  <sheetViews>
    <sheetView tabSelected="1" zoomScale="70" zoomScaleNormal="70" zoomScaleSheetLayoutView="80" workbookViewId="0">
      <selection activeCell="A5" sqref="A5"/>
    </sheetView>
  </sheetViews>
  <sheetFormatPr defaultRowHeight="15" x14ac:dyDescent="0.25"/>
  <cols>
    <col min="1" max="1" width="5.7109375" style="8" customWidth="1"/>
    <col min="2" max="2" width="18.28515625" style="8" customWidth="1"/>
    <col min="3" max="3" width="5.42578125" style="8" customWidth="1"/>
    <col min="4" max="4" width="12.140625" style="8" customWidth="1"/>
    <col min="5" max="5" width="6.5703125" style="8" customWidth="1"/>
    <col min="6" max="6" width="22.28515625" style="8" customWidth="1"/>
    <col min="7" max="7" width="22.5703125" style="8" customWidth="1"/>
    <col min="8" max="8" width="9.140625" style="8" customWidth="1"/>
    <col min="9" max="9" width="11" style="14" customWidth="1"/>
    <col min="10" max="10" width="16.85546875" style="8" customWidth="1"/>
    <col min="11" max="12" width="9.42578125" style="8" bestFit="1" customWidth="1"/>
    <col min="13" max="14" width="13.5703125" style="8" bestFit="1" customWidth="1"/>
    <col min="15" max="15" width="12.5703125" style="8" customWidth="1"/>
    <col min="16" max="23" width="13.5703125" style="8" bestFit="1" customWidth="1"/>
    <col min="24" max="24" width="9.42578125" style="8" bestFit="1" customWidth="1"/>
    <col min="25" max="25" width="14.42578125" style="8" bestFit="1" customWidth="1"/>
    <col min="26" max="26" width="9.42578125" style="14" bestFit="1" customWidth="1"/>
    <col min="27" max="27" width="9.42578125" style="8" bestFit="1" customWidth="1"/>
    <col min="28" max="30" width="9.140625" style="8"/>
    <col min="31" max="31" width="20" style="101" customWidth="1"/>
    <col min="32" max="32" width="12.5703125" style="8" customWidth="1"/>
    <col min="33" max="16384" width="9.140625" style="8"/>
  </cols>
  <sheetData>
    <row r="1" spans="1:32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32" x14ac:dyDescent="0.25">
      <c r="A2" s="9" t="s">
        <v>50</v>
      </c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64"/>
      <c r="Q2" s="11">
        <v>2023</v>
      </c>
      <c r="R2" s="9" t="s">
        <v>457</v>
      </c>
      <c r="W2" s="3"/>
      <c r="X2" s="3"/>
      <c r="Y2" s="3"/>
      <c r="Z2" s="51"/>
      <c r="AA2" s="3"/>
    </row>
    <row r="3" spans="1:32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4"/>
      <c r="V3" s="4"/>
      <c r="W3" s="4"/>
      <c r="X3" s="4"/>
      <c r="Y3" s="4"/>
      <c r="Z3" s="52"/>
      <c r="AA3" s="4"/>
    </row>
    <row r="4" spans="1:32" x14ac:dyDescent="0.25">
      <c r="A4" s="139" t="s">
        <v>134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4"/>
      <c r="V4" s="4"/>
      <c r="W4" s="4"/>
      <c r="X4" s="4"/>
      <c r="Y4" s="4"/>
      <c r="Z4" s="52"/>
      <c r="AA4" s="4"/>
    </row>
    <row r="5" spans="1:32" s="7" customFormat="1" ht="27.75" customHeight="1" thickBot="1" x14ac:dyDescent="0.3">
      <c r="A5" s="1"/>
      <c r="B5" s="1"/>
      <c r="C5" s="1"/>
      <c r="D5" s="1"/>
      <c r="E5" s="1"/>
      <c r="F5" s="1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Z5" s="53"/>
      <c r="AE5" s="101"/>
    </row>
    <row r="6" spans="1:32" ht="32.25" customHeight="1" thickBot="1" x14ac:dyDescent="0.3">
      <c r="A6" s="141" t="s">
        <v>0</v>
      </c>
      <c r="B6" s="142"/>
      <c r="C6" s="142"/>
      <c r="D6" s="142"/>
      <c r="E6" s="142"/>
      <c r="F6" s="142"/>
      <c r="G6" s="142"/>
      <c r="H6" s="142"/>
      <c r="I6" s="143"/>
      <c r="J6" s="142" t="s">
        <v>1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4"/>
      <c r="W6" s="149" t="s">
        <v>2</v>
      </c>
      <c r="X6" s="155" t="s">
        <v>3</v>
      </c>
      <c r="Y6" s="156"/>
      <c r="Z6" s="157"/>
      <c r="AA6" s="145" t="s">
        <v>4</v>
      </c>
      <c r="AB6" s="130"/>
      <c r="AC6" s="130"/>
      <c r="AD6" s="130"/>
      <c r="AE6" s="134" t="s">
        <v>131</v>
      </c>
    </row>
    <row r="7" spans="1:32" ht="171.75" customHeight="1" thickBot="1" x14ac:dyDescent="0.3">
      <c r="A7" s="147" t="s">
        <v>5</v>
      </c>
      <c r="B7" s="147" t="s">
        <v>6</v>
      </c>
      <c r="C7" s="147" t="s">
        <v>7</v>
      </c>
      <c r="D7" s="147" t="s">
        <v>8</v>
      </c>
      <c r="E7" s="147" t="s">
        <v>9</v>
      </c>
      <c r="F7" s="147" t="s">
        <v>10</v>
      </c>
      <c r="G7" s="147" t="s">
        <v>11</v>
      </c>
      <c r="H7" s="147" t="s">
        <v>12</v>
      </c>
      <c r="I7" s="151" t="s">
        <v>13</v>
      </c>
      <c r="J7" s="145" t="s">
        <v>65</v>
      </c>
      <c r="K7" s="147" t="s">
        <v>15</v>
      </c>
      <c r="L7" s="147" t="s">
        <v>16</v>
      </c>
      <c r="M7" s="141" t="s">
        <v>17</v>
      </c>
      <c r="N7" s="142"/>
      <c r="O7" s="142"/>
      <c r="P7" s="142"/>
      <c r="Q7" s="142"/>
      <c r="R7" s="142"/>
      <c r="S7" s="142"/>
      <c r="T7" s="142"/>
      <c r="U7" s="144"/>
      <c r="V7" s="147" t="s">
        <v>18</v>
      </c>
      <c r="W7" s="150"/>
      <c r="X7" s="158"/>
      <c r="Y7" s="159"/>
      <c r="Z7" s="160"/>
      <c r="AA7" s="146"/>
      <c r="AB7" s="130"/>
      <c r="AC7" s="130"/>
      <c r="AD7" s="130"/>
      <c r="AE7" s="135"/>
    </row>
    <row r="8" spans="1:32" ht="63.75" customHeight="1" thickBot="1" x14ac:dyDescent="0.3">
      <c r="A8" s="148"/>
      <c r="B8" s="148"/>
      <c r="C8" s="148"/>
      <c r="D8" s="148"/>
      <c r="E8" s="148"/>
      <c r="F8" s="148"/>
      <c r="G8" s="148"/>
      <c r="H8" s="148"/>
      <c r="I8" s="152"/>
      <c r="J8" s="146"/>
      <c r="K8" s="148"/>
      <c r="L8" s="148"/>
      <c r="M8" s="147" t="s">
        <v>19</v>
      </c>
      <c r="N8" s="141" t="s">
        <v>20</v>
      </c>
      <c r="O8" s="142"/>
      <c r="P8" s="144"/>
      <c r="Q8" s="141" t="s">
        <v>21</v>
      </c>
      <c r="R8" s="142"/>
      <c r="S8" s="142"/>
      <c r="T8" s="144"/>
      <c r="U8" s="147" t="s">
        <v>22</v>
      </c>
      <c r="V8" s="148"/>
      <c r="W8" s="150"/>
      <c r="X8" s="153" t="s">
        <v>23</v>
      </c>
      <c r="Y8" s="147" t="s">
        <v>24</v>
      </c>
      <c r="Z8" s="151" t="s">
        <v>25</v>
      </c>
      <c r="AA8" s="146"/>
      <c r="AB8" s="130"/>
      <c r="AC8" s="130"/>
      <c r="AD8" s="130"/>
      <c r="AE8" s="135"/>
    </row>
    <row r="9" spans="1:32" ht="132.75" thickBot="1" x14ac:dyDescent="0.3">
      <c r="A9" s="148"/>
      <c r="B9" s="148"/>
      <c r="C9" s="148"/>
      <c r="D9" s="148"/>
      <c r="E9" s="148"/>
      <c r="F9" s="148"/>
      <c r="G9" s="148"/>
      <c r="H9" s="148"/>
      <c r="I9" s="152"/>
      <c r="J9" s="146"/>
      <c r="K9" s="148"/>
      <c r="L9" s="148"/>
      <c r="M9" s="148"/>
      <c r="N9" s="129" t="s">
        <v>26</v>
      </c>
      <c r="O9" s="129" t="s">
        <v>27</v>
      </c>
      <c r="P9" s="129" t="s">
        <v>28</v>
      </c>
      <c r="Q9" s="129" t="s">
        <v>29</v>
      </c>
      <c r="R9" s="129" t="s">
        <v>30</v>
      </c>
      <c r="S9" s="129" t="s">
        <v>31</v>
      </c>
      <c r="T9" s="129" t="s">
        <v>32</v>
      </c>
      <c r="U9" s="148"/>
      <c r="V9" s="148"/>
      <c r="W9" s="150"/>
      <c r="X9" s="154"/>
      <c r="Y9" s="148"/>
      <c r="Z9" s="152"/>
      <c r="AA9" s="146"/>
      <c r="AB9" s="130"/>
      <c r="AC9" s="130"/>
      <c r="AD9" s="130"/>
      <c r="AE9" s="136"/>
    </row>
    <row r="10" spans="1:32" s="13" customFormat="1" ht="19.5" thickBot="1" x14ac:dyDescent="0.35">
      <c r="A10" s="65">
        <v>1</v>
      </c>
      <c r="B10" s="65">
        <f>A10+1</f>
        <v>2</v>
      </c>
      <c r="C10" s="65">
        <f t="shared" ref="C10:AA10" si="0">B10+1</f>
        <v>3</v>
      </c>
      <c r="D10" s="65">
        <f t="shared" si="0"/>
        <v>4</v>
      </c>
      <c r="E10" s="65">
        <f t="shared" si="0"/>
        <v>5</v>
      </c>
      <c r="F10" s="65">
        <f t="shared" si="0"/>
        <v>6</v>
      </c>
      <c r="G10" s="65">
        <f t="shared" si="0"/>
        <v>7</v>
      </c>
      <c r="H10" s="65">
        <f t="shared" si="0"/>
        <v>8</v>
      </c>
      <c r="I10" s="65">
        <f t="shared" si="0"/>
        <v>9</v>
      </c>
      <c r="J10" s="65">
        <f t="shared" si="0"/>
        <v>10</v>
      </c>
      <c r="K10" s="65">
        <f t="shared" si="0"/>
        <v>11</v>
      </c>
      <c r="L10" s="65">
        <f t="shared" si="0"/>
        <v>12</v>
      </c>
      <c r="M10" s="65">
        <f>L10+1</f>
        <v>13</v>
      </c>
      <c r="N10" s="65">
        <f t="shared" si="0"/>
        <v>14</v>
      </c>
      <c r="O10" s="65">
        <f t="shared" si="0"/>
        <v>15</v>
      </c>
      <c r="P10" s="65">
        <f t="shared" si="0"/>
        <v>16</v>
      </c>
      <c r="Q10" s="65">
        <f t="shared" si="0"/>
        <v>17</v>
      </c>
      <c r="R10" s="65">
        <f t="shared" si="0"/>
        <v>18</v>
      </c>
      <c r="S10" s="65">
        <f t="shared" si="0"/>
        <v>19</v>
      </c>
      <c r="T10" s="65">
        <f t="shared" si="0"/>
        <v>20</v>
      </c>
      <c r="U10" s="65">
        <f t="shared" si="0"/>
        <v>21</v>
      </c>
      <c r="V10" s="65">
        <f t="shared" si="0"/>
        <v>22</v>
      </c>
      <c r="W10" s="65">
        <f t="shared" si="0"/>
        <v>23</v>
      </c>
      <c r="X10" s="65">
        <f t="shared" si="0"/>
        <v>24</v>
      </c>
      <c r="Y10" s="65">
        <f t="shared" si="0"/>
        <v>25</v>
      </c>
      <c r="Z10" s="65">
        <f t="shared" si="0"/>
        <v>26</v>
      </c>
      <c r="AA10" s="65">
        <f t="shared" si="0"/>
        <v>27</v>
      </c>
      <c r="AE10" s="102" t="s">
        <v>132</v>
      </c>
    </row>
    <row r="11" spans="1:32" s="60" customFormat="1" ht="18.75" x14ac:dyDescent="0.25">
      <c r="A11" s="59">
        <v>1</v>
      </c>
      <c r="B11" s="59" t="s">
        <v>134</v>
      </c>
      <c r="C11" s="59" t="s">
        <v>66</v>
      </c>
      <c r="D11" s="59" t="s">
        <v>76</v>
      </c>
      <c r="E11" s="59" t="s">
        <v>111</v>
      </c>
      <c r="F11" s="59" t="s">
        <v>135</v>
      </c>
      <c r="G11" s="59" t="s">
        <v>136</v>
      </c>
      <c r="H11" s="59" t="s">
        <v>51</v>
      </c>
      <c r="I11" s="122">
        <v>11.583</v>
      </c>
      <c r="J11" s="59" t="s">
        <v>124</v>
      </c>
      <c r="K11" s="59">
        <v>0</v>
      </c>
      <c r="L11" s="59">
        <v>0</v>
      </c>
      <c r="M11" s="66">
        <v>99</v>
      </c>
      <c r="N11" s="59">
        <v>0</v>
      </c>
      <c r="O11" s="59">
        <v>0</v>
      </c>
      <c r="P11" s="59">
        <v>85</v>
      </c>
      <c r="Q11" s="59">
        <v>0</v>
      </c>
      <c r="R11" s="59">
        <v>0</v>
      </c>
      <c r="S11" s="59">
        <v>4</v>
      </c>
      <c r="T11" s="59">
        <v>81</v>
      </c>
      <c r="U11" s="59">
        <v>0</v>
      </c>
      <c r="V11" s="59">
        <v>618</v>
      </c>
      <c r="W11" s="59"/>
      <c r="X11" s="59" t="s">
        <v>137</v>
      </c>
      <c r="Y11" s="61" t="s">
        <v>138</v>
      </c>
      <c r="Z11" s="61" t="s">
        <v>123</v>
      </c>
      <c r="AA11" s="59">
        <v>0</v>
      </c>
      <c r="AB11" s="60" t="s">
        <v>445</v>
      </c>
      <c r="AC11" s="60" t="s">
        <v>456</v>
      </c>
      <c r="AE11" s="121">
        <f t="shared" ref="AE11:AE42" si="1">M11/I11</f>
        <v>8.5470085470085468</v>
      </c>
      <c r="AF11" s="60">
        <f>SUM(AA11=1)*(H11=$H$107)*M11*I11</f>
        <v>0</v>
      </c>
    </row>
    <row r="12" spans="1:32" s="92" customFormat="1" ht="18.75" x14ac:dyDescent="0.25">
      <c r="A12" s="94">
        <f>A11+1</f>
        <v>2</v>
      </c>
      <c r="B12" s="94" t="s">
        <v>134</v>
      </c>
      <c r="C12" s="94" t="s">
        <v>66</v>
      </c>
      <c r="D12" s="94" t="s">
        <v>112</v>
      </c>
      <c r="E12" s="94" t="s">
        <v>111</v>
      </c>
      <c r="F12" s="94" t="s">
        <v>139</v>
      </c>
      <c r="G12" s="94" t="s">
        <v>140</v>
      </c>
      <c r="H12" s="94" t="s">
        <v>52</v>
      </c>
      <c r="I12" s="123">
        <v>0.35</v>
      </c>
      <c r="J12" s="94" t="s">
        <v>141</v>
      </c>
      <c r="K12" s="94">
        <v>0</v>
      </c>
      <c r="L12" s="94">
        <v>0</v>
      </c>
      <c r="M12" s="67">
        <v>19</v>
      </c>
      <c r="N12" s="94">
        <v>0</v>
      </c>
      <c r="O12" s="94">
        <v>0</v>
      </c>
      <c r="P12" s="94">
        <v>482</v>
      </c>
      <c r="Q12" s="94">
        <v>0</v>
      </c>
      <c r="R12" s="94">
        <v>0</v>
      </c>
      <c r="S12" s="94">
        <v>25</v>
      </c>
      <c r="T12" s="94">
        <v>457</v>
      </c>
      <c r="U12" s="94">
        <v>0</v>
      </c>
      <c r="V12" s="94">
        <v>1000</v>
      </c>
      <c r="W12" s="94"/>
      <c r="X12" s="94" t="s">
        <v>142</v>
      </c>
      <c r="Y12" s="96"/>
      <c r="Z12" s="96"/>
      <c r="AA12" s="59">
        <v>1</v>
      </c>
      <c r="AB12" s="60" t="s">
        <v>445</v>
      </c>
      <c r="AE12" s="121">
        <f t="shared" si="1"/>
        <v>54.285714285714292</v>
      </c>
      <c r="AF12" s="60">
        <f>SUM(AA12=1)*(H12=$H$107)*M12*I12</f>
        <v>0</v>
      </c>
    </row>
    <row r="13" spans="1:32" s="93" customFormat="1" ht="18.75" x14ac:dyDescent="0.25">
      <c r="A13" s="59">
        <f>A12+1</f>
        <v>3</v>
      </c>
      <c r="B13" s="68" t="s">
        <v>134</v>
      </c>
      <c r="C13" s="68" t="s">
        <v>66</v>
      </c>
      <c r="D13" s="68" t="s">
        <v>143</v>
      </c>
      <c r="E13" s="68" t="s">
        <v>111</v>
      </c>
      <c r="F13" s="68" t="s">
        <v>144</v>
      </c>
      <c r="G13" s="68" t="s">
        <v>145</v>
      </c>
      <c r="H13" s="68" t="s">
        <v>51</v>
      </c>
      <c r="I13" s="124">
        <v>2.5830000000000002</v>
      </c>
      <c r="J13" s="68" t="s">
        <v>146</v>
      </c>
      <c r="K13" s="68">
        <v>0</v>
      </c>
      <c r="L13" s="68">
        <v>0</v>
      </c>
      <c r="M13" s="70">
        <v>1</v>
      </c>
      <c r="N13" s="68">
        <v>0</v>
      </c>
      <c r="O13" s="68">
        <v>0</v>
      </c>
      <c r="P13" s="68">
        <v>101</v>
      </c>
      <c r="Q13" s="68">
        <v>0</v>
      </c>
      <c r="R13" s="68">
        <v>0</v>
      </c>
      <c r="S13" s="68">
        <v>0</v>
      </c>
      <c r="T13" s="68">
        <v>101</v>
      </c>
      <c r="U13" s="68">
        <v>1</v>
      </c>
      <c r="V13" s="68">
        <v>621</v>
      </c>
      <c r="W13" s="68" t="s">
        <v>147</v>
      </c>
      <c r="X13" s="68" t="s">
        <v>148</v>
      </c>
      <c r="Y13" s="69" t="s">
        <v>138</v>
      </c>
      <c r="Z13" s="69" t="s">
        <v>123</v>
      </c>
      <c r="AA13" s="59">
        <v>0</v>
      </c>
      <c r="AB13" s="60" t="s">
        <v>446</v>
      </c>
      <c r="AE13" s="121">
        <f t="shared" si="1"/>
        <v>0.38714672861014321</v>
      </c>
      <c r="AF13" s="60">
        <f t="shared" ref="AF13:AF76" si="2">SUM(AA13=1)*(H13=$H$107)*M13*I13</f>
        <v>0</v>
      </c>
    </row>
    <row r="14" spans="1:32" s="60" customFormat="1" ht="18.75" x14ac:dyDescent="0.25">
      <c r="A14" s="59">
        <f t="shared" ref="A14:A102" si="3">A13+1</f>
        <v>4</v>
      </c>
      <c r="B14" s="59" t="s">
        <v>134</v>
      </c>
      <c r="C14" s="59" t="s">
        <v>66</v>
      </c>
      <c r="D14" s="59" t="s">
        <v>149</v>
      </c>
      <c r="E14" s="59" t="s">
        <v>111</v>
      </c>
      <c r="F14" s="59" t="s">
        <v>150</v>
      </c>
      <c r="G14" s="59" t="s">
        <v>151</v>
      </c>
      <c r="H14" s="59" t="s">
        <v>51</v>
      </c>
      <c r="I14" s="122">
        <v>1.4830000000000001</v>
      </c>
      <c r="J14" s="59" t="s">
        <v>152</v>
      </c>
      <c r="K14" s="59">
        <v>0</v>
      </c>
      <c r="L14" s="59">
        <v>0</v>
      </c>
      <c r="M14" s="66">
        <v>4</v>
      </c>
      <c r="N14" s="59">
        <v>0</v>
      </c>
      <c r="O14" s="59">
        <v>0</v>
      </c>
      <c r="P14" s="59">
        <v>131</v>
      </c>
      <c r="Q14" s="59">
        <v>0</v>
      </c>
      <c r="R14" s="59">
        <v>0</v>
      </c>
      <c r="S14" s="59">
        <v>34</v>
      </c>
      <c r="T14" s="59">
        <v>97</v>
      </c>
      <c r="U14" s="59">
        <v>0</v>
      </c>
      <c r="V14" s="59">
        <v>420</v>
      </c>
      <c r="W14" s="59"/>
      <c r="X14" s="59" t="s">
        <v>153</v>
      </c>
      <c r="Y14" s="61" t="s">
        <v>154</v>
      </c>
      <c r="Z14" s="61" t="s">
        <v>123</v>
      </c>
      <c r="AA14" s="59">
        <v>0</v>
      </c>
      <c r="AB14" s="60" t="s">
        <v>446</v>
      </c>
      <c r="AE14" s="121">
        <f t="shared" si="1"/>
        <v>2.6972353337828725</v>
      </c>
      <c r="AF14" s="60">
        <f t="shared" si="2"/>
        <v>0</v>
      </c>
    </row>
    <row r="15" spans="1:32" s="60" customFormat="1" ht="18.75" x14ac:dyDescent="0.25">
      <c r="A15" s="59">
        <f t="shared" si="3"/>
        <v>5</v>
      </c>
      <c r="B15" s="59" t="s">
        <v>134</v>
      </c>
      <c r="C15" s="59" t="s">
        <v>66</v>
      </c>
      <c r="D15" s="59" t="s">
        <v>93</v>
      </c>
      <c r="E15" s="59" t="s">
        <v>111</v>
      </c>
      <c r="F15" s="59" t="s">
        <v>155</v>
      </c>
      <c r="G15" s="59" t="s">
        <v>156</v>
      </c>
      <c r="H15" s="59" t="s">
        <v>52</v>
      </c>
      <c r="I15" s="122">
        <v>8.3000000000000004E-2</v>
      </c>
      <c r="J15" s="59" t="s">
        <v>157</v>
      </c>
      <c r="K15" s="59">
        <v>0</v>
      </c>
      <c r="L15" s="59">
        <v>0</v>
      </c>
      <c r="M15" s="66">
        <f t="shared" ref="M15" si="4">N15+O15+P15+U15</f>
        <v>131</v>
      </c>
      <c r="N15" s="59">
        <v>0</v>
      </c>
      <c r="O15" s="59">
        <v>0</v>
      </c>
      <c r="P15" s="59">
        <v>131</v>
      </c>
      <c r="Q15" s="59">
        <v>0</v>
      </c>
      <c r="R15" s="59">
        <v>0</v>
      </c>
      <c r="S15" s="59">
        <v>34</v>
      </c>
      <c r="T15" s="59">
        <v>97</v>
      </c>
      <c r="U15" s="59">
        <v>0</v>
      </c>
      <c r="V15" s="59">
        <v>420</v>
      </c>
      <c r="W15" s="59"/>
      <c r="X15" s="59" t="s">
        <v>158</v>
      </c>
      <c r="Y15" s="59"/>
      <c r="Z15" s="61"/>
      <c r="AA15" s="59">
        <v>1</v>
      </c>
      <c r="AB15" s="60" t="s">
        <v>447</v>
      </c>
      <c r="AE15" s="121">
        <f t="shared" si="1"/>
        <v>1578.3132530120481</v>
      </c>
      <c r="AF15" s="60">
        <f t="shared" si="2"/>
        <v>0</v>
      </c>
    </row>
    <row r="16" spans="1:32" s="55" customFormat="1" ht="18.75" x14ac:dyDescent="0.25">
      <c r="A16" s="59">
        <f t="shared" si="3"/>
        <v>6</v>
      </c>
      <c r="B16" s="54" t="s">
        <v>134</v>
      </c>
      <c r="C16" s="54" t="s">
        <v>66</v>
      </c>
      <c r="D16" s="54" t="s">
        <v>76</v>
      </c>
      <c r="E16" s="54" t="s">
        <v>111</v>
      </c>
      <c r="F16" s="54" t="s">
        <v>159</v>
      </c>
      <c r="G16" s="54" t="s">
        <v>160</v>
      </c>
      <c r="H16" s="54" t="s">
        <v>51</v>
      </c>
      <c r="I16" s="125">
        <v>0.68300000000000005</v>
      </c>
      <c r="J16" s="54" t="s">
        <v>78</v>
      </c>
      <c r="K16" s="54">
        <v>0</v>
      </c>
      <c r="L16" s="54">
        <v>0</v>
      </c>
      <c r="M16" s="71">
        <f>N16+O16+P16+U16</f>
        <v>99</v>
      </c>
      <c r="N16" s="54">
        <v>0</v>
      </c>
      <c r="O16" s="54">
        <v>0</v>
      </c>
      <c r="P16" s="54">
        <v>98</v>
      </c>
      <c r="Q16" s="54">
        <v>0</v>
      </c>
      <c r="R16" s="54">
        <v>0</v>
      </c>
      <c r="S16" s="54">
        <v>16</v>
      </c>
      <c r="T16" s="54">
        <v>82</v>
      </c>
      <c r="U16" s="54">
        <v>1</v>
      </c>
      <c r="V16" s="54">
        <v>1020</v>
      </c>
      <c r="W16" s="54" t="s">
        <v>147</v>
      </c>
      <c r="X16" s="54" t="s">
        <v>161</v>
      </c>
      <c r="Y16" s="54" t="s">
        <v>114</v>
      </c>
      <c r="Z16" s="56" t="s">
        <v>115</v>
      </c>
      <c r="AA16" s="54">
        <v>1</v>
      </c>
      <c r="AB16" s="60" t="s">
        <v>447</v>
      </c>
      <c r="AC16" s="60" t="s">
        <v>456</v>
      </c>
      <c r="AE16" s="121">
        <f t="shared" si="1"/>
        <v>144.94875549048317</v>
      </c>
      <c r="AF16" s="60">
        <f t="shared" si="2"/>
        <v>67.617000000000004</v>
      </c>
    </row>
    <row r="17" spans="1:32" s="92" customFormat="1" ht="18.75" x14ac:dyDescent="0.25">
      <c r="A17" s="59">
        <f t="shared" si="3"/>
        <v>7</v>
      </c>
      <c r="B17" s="94" t="s">
        <v>134</v>
      </c>
      <c r="C17" s="94" t="s">
        <v>66</v>
      </c>
      <c r="D17" s="94" t="s">
        <v>67</v>
      </c>
      <c r="E17" s="94" t="s">
        <v>162</v>
      </c>
      <c r="F17" s="94" t="s">
        <v>163</v>
      </c>
      <c r="G17" s="94" t="s">
        <v>164</v>
      </c>
      <c r="H17" s="94" t="s">
        <v>52</v>
      </c>
      <c r="I17" s="123">
        <v>1.5</v>
      </c>
      <c r="J17" s="94" t="s">
        <v>68</v>
      </c>
      <c r="K17" s="94">
        <v>0</v>
      </c>
      <c r="L17" s="54">
        <v>0</v>
      </c>
      <c r="M17" s="67">
        <v>95</v>
      </c>
      <c r="N17" s="94">
        <v>0</v>
      </c>
      <c r="O17" s="94">
        <v>0</v>
      </c>
      <c r="P17" s="94">
        <v>106</v>
      </c>
      <c r="Q17" s="94">
        <v>0</v>
      </c>
      <c r="R17" s="94">
        <v>0</v>
      </c>
      <c r="S17" s="94">
        <v>2</v>
      </c>
      <c r="T17" s="94">
        <v>104</v>
      </c>
      <c r="U17" s="94">
        <v>0</v>
      </c>
      <c r="V17" s="94">
        <v>218</v>
      </c>
      <c r="W17" s="94"/>
      <c r="X17" s="94" t="s">
        <v>165</v>
      </c>
      <c r="Y17" s="94"/>
      <c r="Z17" s="96"/>
      <c r="AA17" s="94">
        <v>0</v>
      </c>
      <c r="AB17" s="92" t="s">
        <v>448</v>
      </c>
      <c r="AE17" s="121">
        <f t="shared" si="1"/>
        <v>63.333333333333336</v>
      </c>
      <c r="AF17" s="60">
        <f t="shared" si="2"/>
        <v>0</v>
      </c>
    </row>
    <row r="18" spans="1:32" s="93" customFormat="1" ht="18.75" x14ac:dyDescent="0.25">
      <c r="A18" s="59">
        <f t="shared" si="3"/>
        <v>8</v>
      </c>
      <c r="B18" s="94" t="s">
        <v>134</v>
      </c>
      <c r="C18" s="94" t="s">
        <v>66</v>
      </c>
      <c r="D18" s="94" t="s">
        <v>69</v>
      </c>
      <c r="E18" s="94" t="s">
        <v>162</v>
      </c>
      <c r="F18" s="94" t="s">
        <v>166</v>
      </c>
      <c r="G18" s="94" t="s">
        <v>167</v>
      </c>
      <c r="H18" s="94" t="s">
        <v>52</v>
      </c>
      <c r="I18" s="123">
        <v>2</v>
      </c>
      <c r="J18" s="94" t="s">
        <v>70</v>
      </c>
      <c r="K18" s="94">
        <v>0</v>
      </c>
      <c r="L18" s="94">
        <v>0</v>
      </c>
      <c r="M18" s="67">
        <f t="shared" ref="M18:M22" si="5">N18+O18+P18+U18</f>
        <v>166</v>
      </c>
      <c r="N18" s="94">
        <v>0</v>
      </c>
      <c r="O18" s="94">
        <v>0</v>
      </c>
      <c r="P18" s="94">
        <v>166</v>
      </c>
      <c r="Q18" s="94">
        <v>0</v>
      </c>
      <c r="R18" s="94">
        <v>0</v>
      </c>
      <c r="S18" s="94">
        <v>13</v>
      </c>
      <c r="T18" s="94">
        <v>153</v>
      </c>
      <c r="U18" s="94">
        <v>0</v>
      </c>
      <c r="V18" s="94">
        <v>240</v>
      </c>
      <c r="W18" s="94"/>
      <c r="X18" s="94" t="s">
        <v>168</v>
      </c>
      <c r="Y18" s="96"/>
      <c r="Z18" s="96"/>
      <c r="AA18" s="94">
        <v>1</v>
      </c>
      <c r="AB18" s="93" t="s">
        <v>448</v>
      </c>
      <c r="AE18" s="121">
        <f t="shared" si="1"/>
        <v>83</v>
      </c>
      <c r="AF18" s="60">
        <f t="shared" si="2"/>
        <v>0</v>
      </c>
    </row>
    <row r="19" spans="1:32" s="93" customFormat="1" ht="18.75" x14ac:dyDescent="0.25">
      <c r="A19" s="59">
        <f t="shared" si="3"/>
        <v>9</v>
      </c>
      <c r="B19" s="94" t="s">
        <v>134</v>
      </c>
      <c r="C19" s="94" t="s">
        <v>66</v>
      </c>
      <c r="D19" s="94" t="s">
        <v>71</v>
      </c>
      <c r="E19" s="94" t="s">
        <v>162</v>
      </c>
      <c r="F19" s="94" t="s">
        <v>169</v>
      </c>
      <c r="G19" s="94" t="s">
        <v>170</v>
      </c>
      <c r="H19" s="94" t="s">
        <v>52</v>
      </c>
      <c r="I19" s="123">
        <v>1.917</v>
      </c>
      <c r="J19" s="94" t="s">
        <v>72</v>
      </c>
      <c r="K19" s="94">
        <v>0</v>
      </c>
      <c r="L19" s="94">
        <v>0</v>
      </c>
      <c r="M19" s="67">
        <f t="shared" si="5"/>
        <v>196</v>
      </c>
      <c r="N19" s="94">
        <v>0</v>
      </c>
      <c r="O19" s="94">
        <v>0</v>
      </c>
      <c r="P19" s="94">
        <v>196</v>
      </c>
      <c r="Q19" s="94">
        <v>0</v>
      </c>
      <c r="R19" s="94">
        <v>0</v>
      </c>
      <c r="S19" s="94">
        <v>4</v>
      </c>
      <c r="T19" s="94">
        <v>192</v>
      </c>
      <c r="U19" s="94">
        <v>0</v>
      </c>
      <c r="V19" s="94">
        <v>240</v>
      </c>
      <c r="W19" s="94"/>
      <c r="X19" s="94" t="s">
        <v>171</v>
      </c>
      <c r="Y19" s="96"/>
      <c r="Z19" s="96"/>
      <c r="AA19" s="94">
        <v>0</v>
      </c>
      <c r="AB19" s="93" t="s">
        <v>448</v>
      </c>
      <c r="AE19" s="121">
        <f t="shared" si="1"/>
        <v>102.24308815858112</v>
      </c>
      <c r="AF19" s="60">
        <f t="shared" si="2"/>
        <v>0</v>
      </c>
    </row>
    <row r="20" spans="1:32" s="93" customFormat="1" ht="18.75" x14ac:dyDescent="0.25">
      <c r="A20" s="59">
        <f t="shared" si="3"/>
        <v>10</v>
      </c>
      <c r="B20" s="72" t="s">
        <v>134</v>
      </c>
      <c r="C20" s="73" t="s">
        <v>66</v>
      </c>
      <c r="D20" s="94" t="s">
        <v>73</v>
      </c>
      <c r="E20" s="73" t="s">
        <v>162</v>
      </c>
      <c r="F20" s="94" t="s">
        <v>172</v>
      </c>
      <c r="G20" s="94" t="s">
        <v>173</v>
      </c>
      <c r="H20" s="73" t="s">
        <v>52</v>
      </c>
      <c r="I20" s="126">
        <v>2.5</v>
      </c>
      <c r="J20" s="94" t="s">
        <v>74</v>
      </c>
      <c r="K20" s="94">
        <v>0</v>
      </c>
      <c r="L20" s="94">
        <v>0</v>
      </c>
      <c r="M20" s="67">
        <f t="shared" si="5"/>
        <v>88</v>
      </c>
      <c r="N20" s="94">
        <v>0</v>
      </c>
      <c r="O20" s="94">
        <v>0</v>
      </c>
      <c r="P20" s="74">
        <v>88</v>
      </c>
      <c r="Q20" s="75">
        <v>0</v>
      </c>
      <c r="R20" s="75">
        <v>0</v>
      </c>
      <c r="S20" s="75">
        <v>14</v>
      </c>
      <c r="T20" s="75">
        <v>74</v>
      </c>
      <c r="U20" s="75">
        <v>0</v>
      </c>
      <c r="V20" s="75">
        <v>179</v>
      </c>
      <c r="W20" s="94"/>
      <c r="X20" s="75" t="s">
        <v>174</v>
      </c>
      <c r="Y20" s="76"/>
      <c r="Z20" s="73"/>
      <c r="AA20" s="75">
        <v>0</v>
      </c>
      <c r="AB20" s="93" t="s">
        <v>448</v>
      </c>
      <c r="AE20" s="121">
        <f t="shared" si="1"/>
        <v>35.200000000000003</v>
      </c>
      <c r="AF20" s="60">
        <f t="shared" si="2"/>
        <v>0</v>
      </c>
    </row>
    <row r="21" spans="1:32" s="93" customFormat="1" ht="18.75" x14ac:dyDescent="0.25">
      <c r="A21" s="59">
        <f t="shared" si="3"/>
        <v>11</v>
      </c>
      <c r="B21" s="72" t="s">
        <v>134</v>
      </c>
      <c r="C21" s="73" t="s">
        <v>66</v>
      </c>
      <c r="D21" s="73" t="s">
        <v>76</v>
      </c>
      <c r="E21" s="73" t="s">
        <v>111</v>
      </c>
      <c r="F21" s="77" t="s">
        <v>175</v>
      </c>
      <c r="G21" s="77" t="s">
        <v>176</v>
      </c>
      <c r="H21" s="73" t="s">
        <v>51</v>
      </c>
      <c r="I21" s="126">
        <v>0.8</v>
      </c>
      <c r="J21" s="75" t="s">
        <v>78</v>
      </c>
      <c r="K21" s="94">
        <v>0</v>
      </c>
      <c r="L21" s="94">
        <v>0</v>
      </c>
      <c r="M21" s="67">
        <f t="shared" si="5"/>
        <v>19</v>
      </c>
      <c r="N21" s="94">
        <v>0</v>
      </c>
      <c r="O21" s="94">
        <v>0</v>
      </c>
      <c r="P21" s="74">
        <v>18</v>
      </c>
      <c r="Q21" s="75">
        <v>0</v>
      </c>
      <c r="R21" s="75">
        <v>0</v>
      </c>
      <c r="S21" s="75">
        <v>0</v>
      </c>
      <c r="T21" s="75">
        <v>18</v>
      </c>
      <c r="U21" s="75">
        <v>1</v>
      </c>
      <c r="V21" s="75">
        <v>620</v>
      </c>
      <c r="W21" s="94" t="s">
        <v>147</v>
      </c>
      <c r="X21" s="75" t="s">
        <v>177</v>
      </c>
      <c r="Y21" s="76" t="s">
        <v>178</v>
      </c>
      <c r="Z21" s="73" t="s">
        <v>80</v>
      </c>
      <c r="AA21" s="75">
        <v>1</v>
      </c>
      <c r="AB21" s="93" t="s">
        <v>448</v>
      </c>
      <c r="AC21" s="60" t="s">
        <v>456</v>
      </c>
      <c r="AE21" s="121">
        <f t="shared" si="1"/>
        <v>23.75</v>
      </c>
      <c r="AF21" s="60">
        <f t="shared" si="2"/>
        <v>15.200000000000001</v>
      </c>
    </row>
    <row r="22" spans="1:32" s="93" customFormat="1" ht="18.75" x14ac:dyDescent="0.25">
      <c r="A22" s="59">
        <f t="shared" si="3"/>
        <v>12</v>
      </c>
      <c r="B22" s="72" t="s">
        <v>134</v>
      </c>
      <c r="C22" s="73" t="s">
        <v>66</v>
      </c>
      <c r="D22" s="73" t="s">
        <v>76</v>
      </c>
      <c r="E22" s="73" t="s">
        <v>111</v>
      </c>
      <c r="F22" s="95" t="s">
        <v>176</v>
      </c>
      <c r="G22" s="95" t="s">
        <v>179</v>
      </c>
      <c r="H22" s="73" t="s">
        <v>51</v>
      </c>
      <c r="I22" s="126">
        <v>1.5</v>
      </c>
      <c r="J22" s="75" t="s">
        <v>180</v>
      </c>
      <c r="K22" s="94">
        <v>0</v>
      </c>
      <c r="L22" s="94">
        <v>0</v>
      </c>
      <c r="M22" s="67">
        <f t="shared" si="5"/>
        <v>80</v>
      </c>
      <c r="N22" s="94">
        <v>0</v>
      </c>
      <c r="O22" s="94">
        <v>0</v>
      </c>
      <c r="P22" s="74">
        <v>80</v>
      </c>
      <c r="Q22" s="75">
        <v>0</v>
      </c>
      <c r="R22" s="75">
        <v>0</v>
      </c>
      <c r="S22" s="75">
        <v>0</v>
      </c>
      <c r="T22" s="75">
        <v>80</v>
      </c>
      <c r="U22" s="75">
        <v>0</v>
      </c>
      <c r="V22" s="75">
        <v>400</v>
      </c>
      <c r="W22" s="94"/>
      <c r="X22" s="75" t="s">
        <v>181</v>
      </c>
      <c r="Y22" s="76" t="s">
        <v>178</v>
      </c>
      <c r="Z22" s="73" t="s">
        <v>80</v>
      </c>
      <c r="AA22" s="75">
        <v>1</v>
      </c>
      <c r="AB22" s="93" t="s">
        <v>448</v>
      </c>
      <c r="AC22" s="60" t="s">
        <v>456</v>
      </c>
      <c r="AE22" s="121">
        <f t="shared" si="1"/>
        <v>53.333333333333336</v>
      </c>
      <c r="AF22" s="60">
        <f t="shared" si="2"/>
        <v>120</v>
      </c>
    </row>
    <row r="23" spans="1:32" s="60" customFormat="1" ht="18.75" x14ac:dyDescent="0.25">
      <c r="A23" s="59">
        <f t="shared" si="3"/>
        <v>13</v>
      </c>
      <c r="B23" s="59" t="s">
        <v>134</v>
      </c>
      <c r="C23" s="59" t="s">
        <v>66</v>
      </c>
      <c r="D23" s="59" t="s">
        <v>121</v>
      </c>
      <c r="E23" s="59" t="s">
        <v>162</v>
      </c>
      <c r="F23" s="78" t="s">
        <v>182</v>
      </c>
      <c r="G23" s="59" t="s">
        <v>183</v>
      </c>
      <c r="H23" s="59" t="s">
        <v>52</v>
      </c>
      <c r="I23" s="122">
        <v>1.5</v>
      </c>
      <c r="J23" s="59" t="s">
        <v>75</v>
      </c>
      <c r="K23" s="59">
        <v>0</v>
      </c>
      <c r="L23" s="59">
        <v>0</v>
      </c>
      <c r="M23" s="66">
        <v>1</v>
      </c>
      <c r="N23" s="59">
        <v>0</v>
      </c>
      <c r="O23" s="59">
        <v>0</v>
      </c>
      <c r="P23" s="59">
        <v>59</v>
      </c>
      <c r="Q23" s="59">
        <v>0</v>
      </c>
      <c r="R23" s="59">
        <v>0</v>
      </c>
      <c r="S23" s="59">
        <v>5</v>
      </c>
      <c r="T23" s="59">
        <v>54</v>
      </c>
      <c r="U23" s="59">
        <v>0</v>
      </c>
      <c r="V23" s="59">
        <v>618</v>
      </c>
      <c r="W23" s="59"/>
      <c r="X23" s="59" t="s">
        <v>184</v>
      </c>
      <c r="Y23" s="59"/>
      <c r="Z23" s="61"/>
      <c r="AA23" s="59">
        <v>1</v>
      </c>
      <c r="AB23" s="60" t="s">
        <v>448</v>
      </c>
      <c r="AE23" s="121">
        <f t="shared" si="1"/>
        <v>0.66666666666666663</v>
      </c>
      <c r="AF23" s="60">
        <f t="shared" si="2"/>
        <v>0</v>
      </c>
    </row>
    <row r="24" spans="1:32" s="55" customFormat="1" ht="18.75" x14ac:dyDescent="0.25">
      <c r="A24" s="59">
        <f t="shared" si="3"/>
        <v>14</v>
      </c>
      <c r="B24" s="54" t="s">
        <v>134</v>
      </c>
      <c r="C24" s="54" t="s">
        <v>66</v>
      </c>
      <c r="D24" s="54" t="s">
        <v>109</v>
      </c>
      <c r="E24" s="54" t="s">
        <v>162</v>
      </c>
      <c r="F24" s="54" t="s">
        <v>185</v>
      </c>
      <c r="G24" s="54" t="s">
        <v>186</v>
      </c>
      <c r="H24" s="54" t="s">
        <v>52</v>
      </c>
      <c r="I24" s="125">
        <v>1.5</v>
      </c>
      <c r="J24" s="54" t="s">
        <v>110</v>
      </c>
      <c r="K24" s="54">
        <v>0</v>
      </c>
      <c r="L24" s="54">
        <v>0</v>
      </c>
      <c r="M24" s="71">
        <f>N24+O24+P24+U24</f>
        <v>4</v>
      </c>
      <c r="N24" s="54">
        <v>0</v>
      </c>
      <c r="O24" s="54">
        <v>0</v>
      </c>
      <c r="P24" s="54">
        <v>3</v>
      </c>
      <c r="Q24" s="54">
        <v>0</v>
      </c>
      <c r="R24" s="54">
        <v>0</v>
      </c>
      <c r="S24" s="54">
        <v>2</v>
      </c>
      <c r="T24" s="54">
        <v>1</v>
      </c>
      <c r="U24" s="54">
        <v>1</v>
      </c>
      <c r="V24" s="54">
        <v>334</v>
      </c>
      <c r="W24" s="54" t="s">
        <v>147</v>
      </c>
      <c r="X24" s="54" t="s">
        <v>187</v>
      </c>
      <c r="Y24" s="54"/>
      <c r="Z24" s="56"/>
      <c r="AA24" s="54">
        <v>1</v>
      </c>
      <c r="AB24" s="60" t="s">
        <v>448</v>
      </c>
      <c r="AE24" s="121">
        <f t="shared" si="1"/>
        <v>2.6666666666666665</v>
      </c>
      <c r="AF24" s="60">
        <f t="shared" si="2"/>
        <v>0</v>
      </c>
    </row>
    <row r="25" spans="1:32" s="55" customFormat="1" ht="18.75" x14ac:dyDescent="0.25">
      <c r="A25" s="59">
        <f t="shared" si="3"/>
        <v>15</v>
      </c>
      <c r="B25" s="54" t="s">
        <v>134</v>
      </c>
      <c r="C25" s="54" t="s">
        <v>66</v>
      </c>
      <c r="D25" s="54" t="s">
        <v>112</v>
      </c>
      <c r="E25" s="54" t="s">
        <v>111</v>
      </c>
      <c r="F25" s="54" t="s">
        <v>188</v>
      </c>
      <c r="G25" s="54" t="s">
        <v>189</v>
      </c>
      <c r="H25" s="54" t="s">
        <v>51</v>
      </c>
      <c r="I25" s="125">
        <v>0.61699999999999999</v>
      </c>
      <c r="J25" s="54" t="s">
        <v>113</v>
      </c>
      <c r="K25" s="54">
        <v>0</v>
      </c>
      <c r="L25" s="54">
        <v>0</v>
      </c>
      <c r="M25" s="71">
        <f t="shared" ref="M25:M32" si="6">N25+O25+P25+U25</f>
        <v>691</v>
      </c>
      <c r="N25" s="54">
        <v>0</v>
      </c>
      <c r="O25" s="54">
        <v>0</v>
      </c>
      <c r="P25" s="54">
        <v>691</v>
      </c>
      <c r="Q25" s="54">
        <v>0</v>
      </c>
      <c r="R25" s="54">
        <v>0</v>
      </c>
      <c r="S25" s="54">
        <v>40</v>
      </c>
      <c r="T25" s="54">
        <v>651</v>
      </c>
      <c r="U25" s="54">
        <v>0</v>
      </c>
      <c r="V25" s="54">
        <v>1389</v>
      </c>
      <c r="W25" s="54"/>
      <c r="X25" s="54" t="s">
        <v>190</v>
      </c>
      <c r="Y25" s="56" t="s">
        <v>108</v>
      </c>
      <c r="Z25" s="56" t="s">
        <v>115</v>
      </c>
      <c r="AA25" s="54">
        <v>1</v>
      </c>
      <c r="AB25" s="60" t="s">
        <v>449</v>
      </c>
      <c r="AC25" s="60" t="s">
        <v>456</v>
      </c>
      <c r="AE25" s="121">
        <f t="shared" si="1"/>
        <v>1119.9351701782821</v>
      </c>
      <c r="AF25" s="60">
        <f t="shared" si="2"/>
        <v>426.34699999999998</v>
      </c>
    </row>
    <row r="26" spans="1:32" s="55" customFormat="1" ht="18.75" x14ac:dyDescent="0.25">
      <c r="A26" s="59">
        <f t="shared" si="3"/>
        <v>16</v>
      </c>
      <c r="B26" s="54" t="s">
        <v>134</v>
      </c>
      <c r="C26" s="54" t="s">
        <v>66</v>
      </c>
      <c r="D26" s="54" t="s">
        <v>191</v>
      </c>
      <c r="E26" s="54" t="s">
        <v>162</v>
      </c>
      <c r="F26" s="54" t="s">
        <v>192</v>
      </c>
      <c r="G26" s="54" t="s">
        <v>193</v>
      </c>
      <c r="H26" s="54" t="s">
        <v>52</v>
      </c>
      <c r="I26" s="125">
        <v>1.25</v>
      </c>
      <c r="J26" s="54" t="s">
        <v>95</v>
      </c>
      <c r="K26" s="54">
        <v>0</v>
      </c>
      <c r="L26" s="54">
        <v>0</v>
      </c>
      <c r="M26" s="71">
        <v>12</v>
      </c>
      <c r="N26" s="54">
        <v>0</v>
      </c>
      <c r="O26" s="54">
        <v>0</v>
      </c>
      <c r="P26" s="54">
        <v>41</v>
      </c>
      <c r="Q26" s="54">
        <v>0</v>
      </c>
      <c r="R26" s="54">
        <v>0</v>
      </c>
      <c r="S26" s="54">
        <v>12</v>
      </c>
      <c r="T26" s="54">
        <v>29</v>
      </c>
      <c r="U26" s="54">
        <v>0</v>
      </c>
      <c r="V26" s="54">
        <v>145</v>
      </c>
      <c r="W26" s="54"/>
      <c r="X26" s="54" t="s">
        <v>194</v>
      </c>
      <c r="Y26" s="56"/>
      <c r="Z26" s="56"/>
      <c r="AA26" s="54">
        <v>1</v>
      </c>
      <c r="AB26" s="60" t="s">
        <v>449</v>
      </c>
      <c r="AE26" s="121">
        <f t="shared" si="1"/>
        <v>9.6</v>
      </c>
      <c r="AF26" s="60">
        <f t="shared" si="2"/>
        <v>0</v>
      </c>
    </row>
    <row r="27" spans="1:32" s="55" customFormat="1" ht="18.75" x14ac:dyDescent="0.25">
      <c r="A27" s="59">
        <f t="shared" si="3"/>
        <v>17</v>
      </c>
      <c r="B27" s="54" t="s">
        <v>134</v>
      </c>
      <c r="C27" s="54" t="s">
        <v>66</v>
      </c>
      <c r="D27" s="54" t="s">
        <v>96</v>
      </c>
      <c r="E27" s="54" t="s">
        <v>162</v>
      </c>
      <c r="F27" s="54" t="s">
        <v>195</v>
      </c>
      <c r="G27" s="54" t="s">
        <v>196</v>
      </c>
      <c r="H27" s="54" t="s">
        <v>52</v>
      </c>
      <c r="I27" s="125">
        <v>1.5</v>
      </c>
      <c r="J27" s="54" t="s">
        <v>97</v>
      </c>
      <c r="K27" s="54">
        <v>0</v>
      </c>
      <c r="L27" s="54">
        <v>0</v>
      </c>
      <c r="M27" s="71">
        <f t="shared" si="6"/>
        <v>20</v>
      </c>
      <c r="N27" s="54">
        <v>0</v>
      </c>
      <c r="O27" s="54">
        <v>0</v>
      </c>
      <c r="P27" s="54">
        <v>20</v>
      </c>
      <c r="Q27" s="54">
        <v>0</v>
      </c>
      <c r="R27" s="54">
        <v>0</v>
      </c>
      <c r="S27" s="54">
        <v>5</v>
      </c>
      <c r="T27" s="54">
        <v>15</v>
      </c>
      <c r="U27" s="54">
        <v>0</v>
      </c>
      <c r="V27" s="54">
        <v>238</v>
      </c>
      <c r="W27" s="54"/>
      <c r="X27" s="54" t="s">
        <v>197</v>
      </c>
      <c r="Y27" s="56"/>
      <c r="Z27" s="56"/>
      <c r="AA27" s="54">
        <v>1</v>
      </c>
      <c r="AB27" s="60" t="s">
        <v>449</v>
      </c>
      <c r="AE27" s="121">
        <f t="shared" si="1"/>
        <v>13.333333333333334</v>
      </c>
      <c r="AF27" s="60">
        <f t="shared" si="2"/>
        <v>0</v>
      </c>
    </row>
    <row r="28" spans="1:32" s="55" customFormat="1" ht="18.75" x14ac:dyDescent="0.25">
      <c r="A28" s="59">
        <f t="shared" si="3"/>
        <v>18</v>
      </c>
      <c r="B28" s="79" t="s">
        <v>134</v>
      </c>
      <c r="C28" s="80" t="s">
        <v>66</v>
      </c>
      <c r="D28" s="54" t="s">
        <v>98</v>
      </c>
      <c r="E28" s="80" t="s">
        <v>162</v>
      </c>
      <c r="F28" s="54" t="s">
        <v>198</v>
      </c>
      <c r="G28" s="54" t="s">
        <v>199</v>
      </c>
      <c r="H28" s="80" t="s">
        <v>52</v>
      </c>
      <c r="I28" s="127">
        <v>1.75</v>
      </c>
      <c r="J28" s="54" t="s">
        <v>99</v>
      </c>
      <c r="K28" s="54">
        <v>0</v>
      </c>
      <c r="L28" s="54">
        <v>0</v>
      </c>
      <c r="M28" s="71">
        <f t="shared" si="6"/>
        <v>25</v>
      </c>
      <c r="N28" s="54">
        <v>0</v>
      </c>
      <c r="O28" s="54">
        <v>0</v>
      </c>
      <c r="P28" s="82">
        <v>25</v>
      </c>
      <c r="Q28" s="83">
        <v>0</v>
      </c>
      <c r="R28" s="83">
        <v>0</v>
      </c>
      <c r="S28" s="83">
        <v>8</v>
      </c>
      <c r="T28" s="83">
        <v>17</v>
      </c>
      <c r="U28" s="83">
        <v>0</v>
      </c>
      <c r="V28" s="83">
        <v>238</v>
      </c>
      <c r="W28" s="83"/>
      <c r="X28" s="83" t="s">
        <v>200</v>
      </c>
      <c r="Y28" s="81"/>
      <c r="Z28" s="80"/>
      <c r="AA28" s="83">
        <v>1</v>
      </c>
      <c r="AB28" s="60" t="s">
        <v>449</v>
      </c>
      <c r="AE28" s="121">
        <f t="shared" si="1"/>
        <v>14.285714285714286</v>
      </c>
      <c r="AF28" s="60">
        <f t="shared" si="2"/>
        <v>0</v>
      </c>
    </row>
    <row r="29" spans="1:32" s="55" customFormat="1" ht="18.75" x14ac:dyDescent="0.25">
      <c r="A29" s="59">
        <f t="shared" si="3"/>
        <v>19</v>
      </c>
      <c r="B29" s="79" t="s">
        <v>134</v>
      </c>
      <c r="C29" s="80" t="s">
        <v>66</v>
      </c>
      <c r="D29" s="80" t="s">
        <v>120</v>
      </c>
      <c r="E29" s="80" t="s">
        <v>111</v>
      </c>
      <c r="F29" s="77" t="s">
        <v>201</v>
      </c>
      <c r="G29" s="77" t="s">
        <v>202</v>
      </c>
      <c r="H29" s="80" t="s">
        <v>51</v>
      </c>
      <c r="I29" s="127">
        <v>1.333</v>
      </c>
      <c r="J29" s="83" t="s">
        <v>203</v>
      </c>
      <c r="K29" s="54">
        <v>0</v>
      </c>
      <c r="L29" s="54">
        <v>0</v>
      </c>
      <c r="M29" s="71">
        <f t="shared" si="6"/>
        <v>184</v>
      </c>
      <c r="N29" s="54">
        <v>0</v>
      </c>
      <c r="O29" s="54">
        <v>0</v>
      </c>
      <c r="P29" s="82">
        <v>184</v>
      </c>
      <c r="Q29" s="83">
        <v>0</v>
      </c>
      <c r="R29" s="83">
        <v>0</v>
      </c>
      <c r="S29" s="83">
        <v>45</v>
      </c>
      <c r="T29" s="83">
        <v>139</v>
      </c>
      <c r="U29" s="83">
        <v>0</v>
      </c>
      <c r="V29" s="83">
        <v>549</v>
      </c>
      <c r="W29" s="83"/>
      <c r="X29" s="83" t="s">
        <v>204</v>
      </c>
      <c r="Y29" s="81" t="s">
        <v>77</v>
      </c>
      <c r="Z29" s="80" t="s">
        <v>80</v>
      </c>
      <c r="AA29" s="83">
        <v>1</v>
      </c>
      <c r="AB29" s="60" t="s">
        <v>449</v>
      </c>
      <c r="AC29" s="60" t="s">
        <v>456</v>
      </c>
      <c r="AE29" s="121">
        <f t="shared" si="1"/>
        <v>138.03450862715678</v>
      </c>
      <c r="AF29" s="60">
        <f t="shared" si="2"/>
        <v>245.27199999999999</v>
      </c>
    </row>
    <row r="30" spans="1:32" s="55" customFormat="1" ht="18.75" x14ac:dyDescent="0.25">
      <c r="A30" s="59">
        <f t="shared" si="3"/>
        <v>20</v>
      </c>
      <c r="B30" s="79" t="s">
        <v>134</v>
      </c>
      <c r="C30" s="80" t="s">
        <v>66</v>
      </c>
      <c r="D30" s="80" t="s">
        <v>120</v>
      </c>
      <c r="E30" s="80" t="s">
        <v>111</v>
      </c>
      <c r="F30" s="57" t="s">
        <v>202</v>
      </c>
      <c r="G30" s="57" t="s">
        <v>205</v>
      </c>
      <c r="H30" s="80" t="s">
        <v>51</v>
      </c>
      <c r="I30" s="127">
        <v>7.0830000000000002</v>
      </c>
      <c r="J30" s="83" t="s">
        <v>206</v>
      </c>
      <c r="K30" s="54">
        <v>0</v>
      </c>
      <c r="L30" s="54">
        <v>0</v>
      </c>
      <c r="M30" s="71">
        <f t="shared" si="6"/>
        <v>2</v>
      </c>
      <c r="N30" s="54">
        <v>0</v>
      </c>
      <c r="O30" s="54">
        <v>0</v>
      </c>
      <c r="P30" s="82">
        <v>2</v>
      </c>
      <c r="Q30" s="83">
        <v>0</v>
      </c>
      <c r="R30" s="83">
        <v>0</v>
      </c>
      <c r="S30" s="83">
        <v>2</v>
      </c>
      <c r="T30" s="83">
        <v>0</v>
      </c>
      <c r="U30" s="83">
        <v>0</v>
      </c>
      <c r="V30" s="83">
        <v>130</v>
      </c>
      <c r="W30" s="83"/>
      <c r="X30" s="83" t="s">
        <v>207</v>
      </c>
      <c r="Y30" s="81" t="s">
        <v>77</v>
      </c>
      <c r="Z30" s="80" t="s">
        <v>80</v>
      </c>
      <c r="AA30" s="83">
        <v>1</v>
      </c>
      <c r="AB30" s="60" t="s">
        <v>449</v>
      </c>
      <c r="AC30" s="60" t="s">
        <v>456</v>
      </c>
      <c r="AE30" s="121">
        <f t="shared" si="1"/>
        <v>0.2823662289990117</v>
      </c>
      <c r="AF30" s="60">
        <f t="shared" si="2"/>
        <v>14.166</v>
      </c>
    </row>
    <row r="31" spans="1:32" s="55" customFormat="1" ht="18.75" x14ac:dyDescent="0.25">
      <c r="A31" s="59">
        <f t="shared" si="3"/>
        <v>21</v>
      </c>
      <c r="B31" s="79" t="s">
        <v>134</v>
      </c>
      <c r="C31" s="80" t="s">
        <v>66</v>
      </c>
      <c r="D31" s="80" t="s">
        <v>120</v>
      </c>
      <c r="E31" s="80" t="s">
        <v>111</v>
      </c>
      <c r="F31" s="57" t="s">
        <v>208</v>
      </c>
      <c r="G31" s="57" t="s">
        <v>209</v>
      </c>
      <c r="H31" s="80" t="s">
        <v>51</v>
      </c>
      <c r="I31" s="127">
        <v>1.833</v>
      </c>
      <c r="J31" s="83" t="s">
        <v>203</v>
      </c>
      <c r="K31" s="54">
        <v>0</v>
      </c>
      <c r="L31" s="54">
        <v>0</v>
      </c>
      <c r="M31" s="71">
        <f t="shared" si="6"/>
        <v>184</v>
      </c>
      <c r="N31" s="54">
        <v>0</v>
      </c>
      <c r="O31" s="54">
        <v>0</v>
      </c>
      <c r="P31" s="82">
        <v>184</v>
      </c>
      <c r="Q31" s="83">
        <v>0</v>
      </c>
      <c r="R31" s="83">
        <v>0</v>
      </c>
      <c r="S31" s="83">
        <v>45</v>
      </c>
      <c r="T31" s="83">
        <v>139</v>
      </c>
      <c r="U31" s="83">
        <v>0</v>
      </c>
      <c r="V31" s="83">
        <v>610</v>
      </c>
      <c r="W31" s="83"/>
      <c r="X31" s="83" t="s">
        <v>210</v>
      </c>
      <c r="Y31" s="81" t="s">
        <v>211</v>
      </c>
      <c r="Z31" s="80" t="s">
        <v>80</v>
      </c>
      <c r="AA31" s="83">
        <v>1</v>
      </c>
      <c r="AB31" s="60" t="s">
        <v>449</v>
      </c>
      <c r="AC31" s="60" t="s">
        <v>456</v>
      </c>
      <c r="AE31" s="121">
        <f t="shared" si="1"/>
        <v>100.38188761593017</v>
      </c>
      <c r="AF31" s="60">
        <f t="shared" si="2"/>
        <v>337.27199999999999</v>
      </c>
    </row>
    <row r="32" spans="1:32" s="55" customFormat="1" ht="18.75" x14ac:dyDescent="0.25">
      <c r="A32" s="59">
        <f t="shared" si="3"/>
        <v>22</v>
      </c>
      <c r="B32" s="79" t="s">
        <v>134</v>
      </c>
      <c r="C32" s="80" t="s">
        <v>66</v>
      </c>
      <c r="D32" s="80" t="s">
        <v>105</v>
      </c>
      <c r="E32" s="80" t="s">
        <v>162</v>
      </c>
      <c r="F32" s="58" t="s">
        <v>212</v>
      </c>
      <c r="G32" s="58" t="s">
        <v>213</v>
      </c>
      <c r="H32" s="80" t="s">
        <v>52</v>
      </c>
      <c r="I32" s="127">
        <v>2.3330000000000002</v>
      </c>
      <c r="J32" s="83" t="s">
        <v>106</v>
      </c>
      <c r="K32" s="54">
        <v>0</v>
      </c>
      <c r="L32" s="54">
        <v>0</v>
      </c>
      <c r="M32" s="71">
        <f t="shared" si="6"/>
        <v>201</v>
      </c>
      <c r="N32" s="54">
        <v>0</v>
      </c>
      <c r="O32" s="54">
        <v>0</v>
      </c>
      <c r="P32" s="82">
        <v>201</v>
      </c>
      <c r="Q32" s="83">
        <v>0</v>
      </c>
      <c r="R32" s="83">
        <v>0</v>
      </c>
      <c r="S32" s="83">
        <v>8</v>
      </c>
      <c r="T32" s="83">
        <v>193</v>
      </c>
      <c r="U32" s="83">
        <v>0</v>
      </c>
      <c r="V32" s="83">
        <v>216</v>
      </c>
      <c r="W32" s="83"/>
      <c r="X32" s="83" t="s">
        <v>214</v>
      </c>
      <c r="Y32" s="81"/>
      <c r="Z32" s="80"/>
      <c r="AA32" s="83">
        <v>0</v>
      </c>
      <c r="AB32" s="60" t="s">
        <v>449</v>
      </c>
      <c r="AE32" s="121">
        <f t="shared" si="1"/>
        <v>86.155165023574796</v>
      </c>
      <c r="AF32" s="60">
        <f t="shared" si="2"/>
        <v>0</v>
      </c>
    </row>
    <row r="33" spans="1:32" s="60" customFormat="1" ht="18.75" x14ac:dyDescent="0.25">
      <c r="A33" s="59">
        <f t="shared" si="3"/>
        <v>23</v>
      </c>
      <c r="B33" s="59" t="s">
        <v>134</v>
      </c>
      <c r="C33" s="59" t="s">
        <v>66</v>
      </c>
      <c r="D33" s="59" t="s">
        <v>215</v>
      </c>
      <c r="E33" s="59" t="s">
        <v>162</v>
      </c>
      <c r="F33" s="59" t="s">
        <v>216</v>
      </c>
      <c r="G33" s="59" t="s">
        <v>217</v>
      </c>
      <c r="H33" s="59" t="s">
        <v>52</v>
      </c>
      <c r="I33" s="122">
        <v>1.5</v>
      </c>
      <c r="J33" s="59" t="s">
        <v>100</v>
      </c>
      <c r="K33" s="59">
        <v>0</v>
      </c>
      <c r="L33" s="59">
        <v>0</v>
      </c>
      <c r="M33" s="66">
        <f>N33+O33+P33+U33</f>
        <v>10</v>
      </c>
      <c r="N33" s="59">
        <v>0</v>
      </c>
      <c r="O33" s="59">
        <v>0</v>
      </c>
      <c r="P33" s="59">
        <v>10</v>
      </c>
      <c r="Q33" s="59">
        <v>0</v>
      </c>
      <c r="R33" s="59">
        <v>0</v>
      </c>
      <c r="S33" s="59">
        <v>2</v>
      </c>
      <c r="T33" s="59">
        <v>8</v>
      </c>
      <c r="U33" s="59">
        <v>0</v>
      </c>
      <c r="V33" s="59">
        <v>190</v>
      </c>
      <c r="W33" s="59"/>
      <c r="X33" s="59" t="s">
        <v>218</v>
      </c>
      <c r="Y33" s="59"/>
      <c r="Z33" s="61"/>
      <c r="AA33" s="59">
        <v>0</v>
      </c>
      <c r="AB33" s="60" t="s">
        <v>449</v>
      </c>
      <c r="AE33" s="121">
        <f t="shared" si="1"/>
        <v>6.666666666666667</v>
      </c>
      <c r="AF33" s="60">
        <f t="shared" si="2"/>
        <v>0</v>
      </c>
    </row>
    <row r="34" spans="1:32" s="60" customFormat="1" ht="18.75" x14ac:dyDescent="0.25">
      <c r="A34" s="59">
        <f t="shared" si="3"/>
        <v>24</v>
      </c>
      <c r="B34" s="59" t="s">
        <v>134</v>
      </c>
      <c r="C34" s="59" t="s">
        <v>66</v>
      </c>
      <c r="D34" s="59" t="s">
        <v>101</v>
      </c>
      <c r="E34" s="59" t="s">
        <v>162</v>
      </c>
      <c r="F34" s="59" t="s">
        <v>219</v>
      </c>
      <c r="G34" s="59" t="s">
        <v>220</v>
      </c>
      <c r="H34" s="59" t="s">
        <v>52</v>
      </c>
      <c r="I34" s="122">
        <v>2</v>
      </c>
      <c r="J34" s="59" t="s">
        <v>102</v>
      </c>
      <c r="K34" s="59">
        <v>0</v>
      </c>
      <c r="L34" s="59">
        <v>0</v>
      </c>
      <c r="M34" s="66">
        <f t="shared" ref="M34:M44" si="7">N34+O34+P34+U34</f>
        <v>30</v>
      </c>
      <c r="N34" s="59">
        <v>0</v>
      </c>
      <c r="O34" s="59">
        <v>0</v>
      </c>
      <c r="P34" s="59">
        <v>30</v>
      </c>
      <c r="Q34" s="59">
        <v>0</v>
      </c>
      <c r="R34" s="59">
        <v>0</v>
      </c>
      <c r="S34" s="59">
        <v>3</v>
      </c>
      <c r="T34" s="59">
        <v>27</v>
      </c>
      <c r="U34" s="59">
        <v>0</v>
      </c>
      <c r="V34" s="59">
        <v>194</v>
      </c>
      <c r="W34" s="59"/>
      <c r="X34" s="59" t="s">
        <v>221</v>
      </c>
      <c r="Y34" s="59"/>
      <c r="Z34" s="61"/>
      <c r="AA34" s="59">
        <v>1</v>
      </c>
      <c r="AB34" s="60" t="s">
        <v>449</v>
      </c>
      <c r="AE34" s="121">
        <f t="shared" si="1"/>
        <v>15</v>
      </c>
      <c r="AF34" s="60">
        <f t="shared" si="2"/>
        <v>0</v>
      </c>
    </row>
    <row r="35" spans="1:32" s="60" customFormat="1" ht="18.75" x14ac:dyDescent="0.25">
      <c r="A35" s="59">
        <f t="shared" si="3"/>
        <v>25</v>
      </c>
      <c r="B35" s="59" t="s">
        <v>134</v>
      </c>
      <c r="C35" s="59" t="s">
        <v>66</v>
      </c>
      <c r="D35" s="59" t="s">
        <v>103</v>
      </c>
      <c r="E35" s="59" t="s">
        <v>162</v>
      </c>
      <c r="F35" s="59" t="s">
        <v>222</v>
      </c>
      <c r="G35" s="59" t="s">
        <v>223</v>
      </c>
      <c r="H35" s="59" t="s">
        <v>52</v>
      </c>
      <c r="I35" s="122">
        <v>2.1669999999999998</v>
      </c>
      <c r="J35" s="59" t="s">
        <v>104</v>
      </c>
      <c r="K35" s="59">
        <v>0</v>
      </c>
      <c r="L35" s="59">
        <v>0</v>
      </c>
      <c r="M35" s="66">
        <f t="shared" si="7"/>
        <v>61</v>
      </c>
      <c r="N35" s="59">
        <v>0</v>
      </c>
      <c r="O35" s="59">
        <v>0</v>
      </c>
      <c r="P35" s="59">
        <v>61</v>
      </c>
      <c r="Q35" s="59">
        <v>0</v>
      </c>
      <c r="R35" s="59">
        <v>0</v>
      </c>
      <c r="S35" s="59">
        <v>11</v>
      </c>
      <c r="T35" s="59">
        <v>50</v>
      </c>
      <c r="U35" s="59">
        <v>0</v>
      </c>
      <c r="V35" s="59">
        <v>210</v>
      </c>
      <c r="W35" s="59"/>
      <c r="X35" s="59" t="s">
        <v>224</v>
      </c>
      <c r="Y35" s="61"/>
      <c r="Z35" s="61"/>
      <c r="AA35" s="59">
        <v>1</v>
      </c>
      <c r="AB35" s="60" t="s">
        <v>449</v>
      </c>
      <c r="AE35" s="121">
        <f t="shared" si="1"/>
        <v>28.149515459160131</v>
      </c>
      <c r="AF35" s="60">
        <f t="shared" si="2"/>
        <v>0</v>
      </c>
    </row>
    <row r="36" spans="1:32" s="60" customFormat="1" ht="18.75" x14ac:dyDescent="0.25">
      <c r="A36" s="59">
        <f t="shared" si="3"/>
        <v>26</v>
      </c>
      <c r="B36" s="59" t="s">
        <v>134</v>
      </c>
      <c r="C36" s="59" t="s">
        <v>66</v>
      </c>
      <c r="D36" s="59" t="s">
        <v>91</v>
      </c>
      <c r="E36" s="59" t="s">
        <v>162</v>
      </c>
      <c r="F36" s="59" t="s">
        <v>225</v>
      </c>
      <c r="G36" s="59" t="s">
        <v>226</v>
      </c>
      <c r="H36" s="59" t="s">
        <v>52</v>
      </c>
      <c r="I36" s="122">
        <v>1.5</v>
      </c>
      <c r="J36" s="59" t="s">
        <v>92</v>
      </c>
      <c r="K36" s="59">
        <v>0</v>
      </c>
      <c r="L36" s="59">
        <v>0</v>
      </c>
      <c r="M36" s="66">
        <f t="shared" si="7"/>
        <v>3</v>
      </c>
      <c r="N36" s="59">
        <v>0</v>
      </c>
      <c r="O36" s="59">
        <v>0</v>
      </c>
      <c r="P36" s="59">
        <v>3</v>
      </c>
      <c r="Q36" s="59">
        <v>0</v>
      </c>
      <c r="R36" s="59">
        <v>0</v>
      </c>
      <c r="S36" s="59">
        <v>3</v>
      </c>
      <c r="T36" s="59">
        <v>0</v>
      </c>
      <c r="U36" s="59">
        <v>0</v>
      </c>
      <c r="V36" s="59">
        <v>179</v>
      </c>
      <c r="W36" s="59"/>
      <c r="X36" s="59" t="s">
        <v>227</v>
      </c>
      <c r="Y36" s="61"/>
      <c r="Z36" s="61"/>
      <c r="AA36" s="59">
        <v>1</v>
      </c>
      <c r="AB36" s="60" t="s">
        <v>449</v>
      </c>
      <c r="AE36" s="121">
        <f t="shared" si="1"/>
        <v>2</v>
      </c>
      <c r="AF36" s="60">
        <f t="shared" si="2"/>
        <v>0</v>
      </c>
    </row>
    <row r="37" spans="1:32" s="60" customFormat="1" ht="18.75" x14ac:dyDescent="0.25">
      <c r="A37" s="59">
        <f t="shared" si="3"/>
        <v>27</v>
      </c>
      <c r="B37" s="84" t="s">
        <v>134</v>
      </c>
      <c r="C37" s="85" t="s">
        <v>66</v>
      </c>
      <c r="D37" s="59" t="s">
        <v>228</v>
      </c>
      <c r="E37" s="85" t="s">
        <v>162</v>
      </c>
      <c r="F37" s="59" t="s">
        <v>229</v>
      </c>
      <c r="G37" s="59" t="s">
        <v>230</v>
      </c>
      <c r="H37" s="85" t="s">
        <v>52</v>
      </c>
      <c r="I37" s="128">
        <v>1.833</v>
      </c>
      <c r="J37" s="87" t="s">
        <v>231</v>
      </c>
      <c r="K37" s="59">
        <v>0</v>
      </c>
      <c r="L37" s="59">
        <v>0</v>
      </c>
      <c r="M37" s="66">
        <v>12</v>
      </c>
      <c r="N37" s="59">
        <v>0</v>
      </c>
      <c r="O37" s="59">
        <v>0</v>
      </c>
      <c r="P37" s="88">
        <v>13</v>
      </c>
      <c r="Q37" s="87">
        <v>0</v>
      </c>
      <c r="R37" s="87">
        <v>0</v>
      </c>
      <c r="S37" s="87">
        <v>0</v>
      </c>
      <c r="T37" s="87">
        <v>13</v>
      </c>
      <c r="U37" s="87">
        <v>0</v>
      </c>
      <c r="V37" s="87">
        <v>30</v>
      </c>
      <c r="W37" s="59"/>
      <c r="X37" s="87" t="s">
        <v>232</v>
      </c>
      <c r="Y37" s="86"/>
      <c r="Z37" s="85"/>
      <c r="AA37" s="87">
        <v>1</v>
      </c>
      <c r="AB37" s="60" t="s">
        <v>449</v>
      </c>
      <c r="AE37" s="121">
        <f t="shared" si="1"/>
        <v>6.5466448445171848</v>
      </c>
      <c r="AF37" s="60">
        <f t="shared" si="2"/>
        <v>0</v>
      </c>
    </row>
    <row r="38" spans="1:32" s="60" customFormat="1" ht="18.75" x14ac:dyDescent="0.25">
      <c r="A38" s="59">
        <f t="shared" si="3"/>
        <v>28</v>
      </c>
      <c r="B38" s="84" t="s">
        <v>134</v>
      </c>
      <c r="C38" s="85" t="s">
        <v>66</v>
      </c>
      <c r="D38" s="85" t="s">
        <v>76</v>
      </c>
      <c r="E38" s="85" t="s">
        <v>111</v>
      </c>
      <c r="F38" s="89" t="s">
        <v>233</v>
      </c>
      <c r="G38" s="89" t="s">
        <v>234</v>
      </c>
      <c r="H38" s="85" t="s">
        <v>51</v>
      </c>
      <c r="I38" s="128">
        <v>1.167</v>
      </c>
      <c r="J38" s="87" t="s">
        <v>78</v>
      </c>
      <c r="K38" s="59">
        <v>0</v>
      </c>
      <c r="L38" s="59">
        <v>0</v>
      </c>
      <c r="M38" s="66">
        <v>3</v>
      </c>
      <c r="N38" s="59">
        <v>0</v>
      </c>
      <c r="O38" s="59">
        <v>0</v>
      </c>
      <c r="P38" s="88">
        <v>98</v>
      </c>
      <c r="Q38" s="87">
        <v>0</v>
      </c>
      <c r="R38" s="87">
        <v>0</v>
      </c>
      <c r="S38" s="87">
        <v>16</v>
      </c>
      <c r="T38" s="87">
        <v>82</v>
      </c>
      <c r="U38" s="87">
        <v>1</v>
      </c>
      <c r="V38" s="87">
        <v>766</v>
      </c>
      <c r="W38" s="59" t="s">
        <v>147</v>
      </c>
      <c r="X38" s="87" t="s">
        <v>235</v>
      </c>
      <c r="Y38" s="86" t="s">
        <v>108</v>
      </c>
      <c r="Z38" s="85" t="s">
        <v>115</v>
      </c>
      <c r="AA38" s="87">
        <v>1</v>
      </c>
      <c r="AB38" s="60" t="s">
        <v>449</v>
      </c>
      <c r="AC38" s="60" t="s">
        <v>456</v>
      </c>
      <c r="AE38" s="121">
        <f t="shared" si="1"/>
        <v>2.5706940874035991</v>
      </c>
      <c r="AF38" s="60">
        <f t="shared" si="2"/>
        <v>3.5010000000000003</v>
      </c>
    </row>
    <row r="39" spans="1:32" s="60" customFormat="1" ht="18.75" x14ac:dyDescent="0.25">
      <c r="A39" s="59">
        <f t="shared" si="3"/>
        <v>29</v>
      </c>
      <c r="B39" s="84" t="s">
        <v>134</v>
      </c>
      <c r="C39" s="85" t="s">
        <v>66</v>
      </c>
      <c r="D39" s="85" t="s">
        <v>76</v>
      </c>
      <c r="E39" s="85" t="s">
        <v>111</v>
      </c>
      <c r="F39" s="62" t="s">
        <v>236</v>
      </c>
      <c r="G39" s="62" t="s">
        <v>237</v>
      </c>
      <c r="H39" s="85" t="s">
        <v>51</v>
      </c>
      <c r="I39" s="128">
        <v>0.81699999999999995</v>
      </c>
      <c r="J39" s="87" t="s">
        <v>78</v>
      </c>
      <c r="K39" s="59">
        <v>0</v>
      </c>
      <c r="L39" s="59">
        <v>0</v>
      </c>
      <c r="M39" s="66">
        <f t="shared" si="7"/>
        <v>99</v>
      </c>
      <c r="N39" s="59">
        <v>0</v>
      </c>
      <c r="O39" s="59">
        <v>0</v>
      </c>
      <c r="P39" s="88">
        <v>98</v>
      </c>
      <c r="Q39" s="87">
        <v>0</v>
      </c>
      <c r="R39" s="87">
        <v>0</v>
      </c>
      <c r="S39" s="87">
        <v>16</v>
      </c>
      <c r="T39" s="87">
        <v>82</v>
      </c>
      <c r="U39" s="87">
        <v>1</v>
      </c>
      <c r="V39" s="87">
        <v>774</v>
      </c>
      <c r="W39" s="87" t="s">
        <v>147</v>
      </c>
      <c r="X39" s="87" t="s">
        <v>238</v>
      </c>
      <c r="Y39" s="86" t="s">
        <v>114</v>
      </c>
      <c r="Z39" s="85" t="s">
        <v>115</v>
      </c>
      <c r="AA39" s="87">
        <v>1</v>
      </c>
      <c r="AB39" s="60" t="s">
        <v>449</v>
      </c>
      <c r="AC39" s="60" t="s">
        <v>456</v>
      </c>
      <c r="AE39" s="121">
        <f t="shared" si="1"/>
        <v>121.1750305997552</v>
      </c>
      <c r="AF39" s="60">
        <f t="shared" si="2"/>
        <v>80.882999999999996</v>
      </c>
    </row>
    <row r="40" spans="1:32" s="60" customFormat="1" ht="18.75" x14ac:dyDescent="0.25">
      <c r="A40" s="59">
        <f t="shared" si="3"/>
        <v>30</v>
      </c>
      <c r="B40" s="84" t="s">
        <v>134</v>
      </c>
      <c r="C40" s="85" t="s">
        <v>66</v>
      </c>
      <c r="D40" s="85" t="s">
        <v>119</v>
      </c>
      <c r="E40" s="85" t="s">
        <v>111</v>
      </c>
      <c r="F40" s="62" t="s">
        <v>239</v>
      </c>
      <c r="G40" s="62" t="s">
        <v>240</v>
      </c>
      <c r="H40" s="85" t="s">
        <v>51</v>
      </c>
      <c r="I40" s="128">
        <v>0.53300000000000003</v>
      </c>
      <c r="J40" s="87" t="s">
        <v>125</v>
      </c>
      <c r="K40" s="59">
        <v>0</v>
      </c>
      <c r="L40" s="59">
        <v>0</v>
      </c>
      <c r="M40" s="66">
        <v>97</v>
      </c>
      <c r="N40" s="59">
        <v>0</v>
      </c>
      <c r="O40" s="59">
        <v>0</v>
      </c>
      <c r="P40" s="88">
        <v>343</v>
      </c>
      <c r="Q40" s="87">
        <v>0</v>
      </c>
      <c r="R40" s="87">
        <v>0</v>
      </c>
      <c r="S40" s="87">
        <v>46</v>
      </c>
      <c r="T40" s="87">
        <v>297</v>
      </c>
      <c r="U40" s="87">
        <v>1</v>
      </c>
      <c r="V40" s="87">
        <v>466</v>
      </c>
      <c r="W40" s="87" t="s">
        <v>147</v>
      </c>
      <c r="X40" s="87" t="s">
        <v>241</v>
      </c>
      <c r="Y40" s="86" t="s">
        <v>114</v>
      </c>
      <c r="Z40" s="85" t="s">
        <v>115</v>
      </c>
      <c r="AA40" s="87">
        <v>1</v>
      </c>
      <c r="AB40" s="60" t="s">
        <v>450</v>
      </c>
      <c r="AC40" s="60" t="s">
        <v>456</v>
      </c>
      <c r="AE40" s="121">
        <f t="shared" si="1"/>
        <v>181.98874296435272</v>
      </c>
      <c r="AF40" s="60">
        <f t="shared" si="2"/>
        <v>51.701000000000001</v>
      </c>
    </row>
    <row r="41" spans="1:32" s="60" customFormat="1" ht="18.75" x14ac:dyDescent="0.25">
      <c r="A41" s="59">
        <f t="shared" si="3"/>
        <v>31</v>
      </c>
      <c r="B41" s="84" t="s">
        <v>134</v>
      </c>
      <c r="C41" s="85" t="s">
        <v>66</v>
      </c>
      <c r="D41" s="85" t="s">
        <v>89</v>
      </c>
      <c r="E41" s="85" t="s">
        <v>162</v>
      </c>
      <c r="F41" s="63" t="s">
        <v>242</v>
      </c>
      <c r="G41" s="63" t="s">
        <v>243</v>
      </c>
      <c r="H41" s="85" t="s">
        <v>52</v>
      </c>
      <c r="I41" s="128">
        <v>1.333</v>
      </c>
      <c r="J41" s="87" t="s">
        <v>90</v>
      </c>
      <c r="K41" s="59">
        <v>0</v>
      </c>
      <c r="L41" s="59">
        <v>0</v>
      </c>
      <c r="M41" s="66">
        <f t="shared" si="7"/>
        <v>12</v>
      </c>
      <c r="N41" s="59">
        <v>0</v>
      </c>
      <c r="O41" s="59">
        <v>0</v>
      </c>
      <c r="P41" s="88">
        <v>12</v>
      </c>
      <c r="Q41" s="87">
        <v>0</v>
      </c>
      <c r="R41" s="87">
        <v>0</v>
      </c>
      <c r="S41" s="87">
        <v>7</v>
      </c>
      <c r="T41" s="87">
        <v>5</v>
      </c>
      <c r="U41" s="87">
        <v>0</v>
      </c>
      <c r="V41" s="87">
        <v>221</v>
      </c>
      <c r="W41" s="87"/>
      <c r="X41" s="87" t="s">
        <v>244</v>
      </c>
      <c r="Y41" s="86"/>
      <c r="Z41" s="85"/>
      <c r="AA41" s="87">
        <v>1</v>
      </c>
      <c r="AB41" s="60" t="s">
        <v>450</v>
      </c>
      <c r="AE41" s="121">
        <f t="shared" si="1"/>
        <v>9.0022505626406613</v>
      </c>
      <c r="AF41" s="60">
        <f t="shared" si="2"/>
        <v>0</v>
      </c>
    </row>
    <row r="42" spans="1:32" s="60" customFormat="1" ht="18.75" x14ac:dyDescent="0.25">
      <c r="A42" s="59">
        <f t="shared" si="3"/>
        <v>32</v>
      </c>
      <c r="B42" s="84" t="s">
        <v>134</v>
      </c>
      <c r="C42" s="85" t="s">
        <v>66</v>
      </c>
      <c r="D42" s="85" t="s">
        <v>112</v>
      </c>
      <c r="E42" s="85" t="s">
        <v>111</v>
      </c>
      <c r="F42" s="63" t="s">
        <v>245</v>
      </c>
      <c r="G42" s="63" t="s">
        <v>246</v>
      </c>
      <c r="H42" s="85" t="s">
        <v>51</v>
      </c>
      <c r="I42" s="128">
        <v>1.117</v>
      </c>
      <c r="J42" s="87" t="s">
        <v>113</v>
      </c>
      <c r="K42" s="59">
        <v>0</v>
      </c>
      <c r="L42" s="59">
        <v>0</v>
      </c>
      <c r="M42" s="66">
        <f t="shared" si="7"/>
        <v>691</v>
      </c>
      <c r="N42" s="59">
        <v>0</v>
      </c>
      <c r="O42" s="59">
        <v>0</v>
      </c>
      <c r="P42" s="88">
        <v>691</v>
      </c>
      <c r="Q42" s="87">
        <v>0</v>
      </c>
      <c r="R42" s="87">
        <v>0</v>
      </c>
      <c r="S42" s="87">
        <v>40</v>
      </c>
      <c r="T42" s="87">
        <v>651</v>
      </c>
      <c r="U42" s="87">
        <v>0</v>
      </c>
      <c r="V42" s="87">
        <v>1088</v>
      </c>
      <c r="W42" s="87"/>
      <c r="X42" s="87" t="s">
        <v>247</v>
      </c>
      <c r="Y42" s="86" t="s">
        <v>114</v>
      </c>
      <c r="Z42" s="85" t="s">
        <v>115</v>
      </c>
      <c r="AA42" s="87">
        <v>1</v>
      </c>
      <c r="AB42" s="60" t="s">
        <v>450</v>
      </c>
      <c r="AC42" s="60" t="s">
        <v>456</v>
      </c>
      <c r="AE42" s="121">
        <f t="shared" si="1"/>
        <v>618.62130707251572</v>
      </c>
      <c r="AF42" s="60">
        <f t="shared" si="2"/>
        <v>771.84699999999998</v>
      </c>
    </row>
    <row r="43" spans="1:32" s="60" customFormat="1" ht="18.75" x14ac:dyDescent="0.25">
      <c r="A43" s="59">
        <f t="shared" si="3"/>
        <v>33</v>
      </c>
      <c r="B43" s="84" t="s">
        <v>134</v>
      </c>
      <c r="C43" s="85" t="s">
        <v>66</v>
      </c>
      <c r="D43" s="85" t="s">
        <v>87</v>
      </c>
      <c r="E43" s="85" t="s">
        <v>162</v>
      </c>
      <c r="F43" s="63" t="s">
        <v>248</v>
      </c>
      <c r="G43" s="63" t="s">
        <v>249</v>
      </c>
      <c r="H43" s="85" t="s">
        <v>52</v>
      </c>
      <c r="I43" s="128">
        <v>1.833</v>
      </c>
      <c r="J43" s="87" t="s">
        <v>88</v>
      </c>
      <c r="K43" s="59">
        <v>0</v>
      </c>
      <c r="L43" s="59">
        <v>0</v>
      </c>
      <c r="M43" s="66">
        <f t="shared" si="7"/>
        <v>119</v>
      </c>
      <c r="N43" s="59">
        <v>0</v>
      </c>
      <c r="O43" s="59">
        <v>0</v>
      </c>
      <c r="P43" s="88">
        <v>118</v>
      </c>
      <c r="Q43" s="87">
        <v>0</v>
      </c>
      <c r="R43" s="87">
        <v>0</v>
      </c>
      <c r="S43" s="87">
        <v>6</v>
      </c>
      <c r="T43" s="87">
        <v>112</v>
      </c>
      <c r="U43" s="87">
        <v>1</v>
      </c>
      <c r="V43" s="87">
        <v>179</v>
      </c>
      <c r="W43" s="87" t="s">
        <v>147</v>
      </c>
      <c r="X43" s="87" t="s">
        <v>250</v>
      </c>
      <c r="Y43" s="86"/>
      <c r="Z43" s="85"/>
      <c r="AA43" s="87">
        <v>1</v>
      </c>
      <c r="AB43" s="60" t="s">
        <v>450</v>
      </c>
      <c r="AE43" s="121">
        <f t="shared" ref="AE43:AE102" si="8">M43/I43</f>
        <v>64.920894708128756</v>
      </c>
      <c r="AF43" s="60">
        <f t="shared" si="2"/>
        <v>0</v>
      </c>
    </row>
    <row r="44" spans="1:32" s="60" customFormat="1" ht="18.75" x14ac:dyDescent="0.25">
      <c r="A44" s="59">
        <f t="shared" si="3"/>
        <v>34</v>
      </c>
      <c r="B44" s="84" t="s">
        <v>134</v>
      </c>
      <c r="C44" s="85" t="s">
        <v>66</v>
      </c>
      <c r="D44" s="85" t="s">
        <v>85</v>
      </c>
      <c r="E44" s="85" t="s">
        <v>162</v>
      </c>
      <c r="F44" s="63" t="s">
        <v>251</v>
      </c>
      <c r="G44" s="63" t="s">
        <v>252</v>
      </c>
      <c r="H44" s="85" t="s">
        <v>52</v>
      </c>
      <c r="I44" s="128">
        <v>1.5</v>
      </c>
      <c r="J44" s="87" t="s">
        <v>86</v>
      </c>
      <c r="K44" s="59">
        <v>0</v>
      </c>
      <c r="L44" s="59">
        <v>0</v>
      </c>
      <c r="M44" s="66">
        <f t="shared" si="7"/>
        <v>103</v>
      </c>
      <c r="N44" s="59">
        <v>0</v>
      </c>
      <c r="O44" s="59">
        <v>0</v>
      </c>
      <c r="P44" s="88">
        <v>103</v>
      </c>
      <c r="Q44" s="87">
        <v>0</v>
      </c>
      <c r="R44" s="87">
        <v>0</v>
      </c>
      <c r="S44" s="87">
        <v>3</v>
      </c>
      <c r="T44" s="87">
        <v>100</v>
      </c>
      <c r="U44" s="87">
        <v>0</v>
      </c>
      <c r="V44" s="87">
        <v>120</v>
      </c>
      <c r="W44" s="87"/>
      <c r="X44" s="87" t="s">
        <v>253</v>
      </c>
      <c r="Y44" s="86"/>
      <c r="Z44" s="85"/>
      <c r="AA44" s="87">
        <v>1</v>
      </c>
      <c r="AB44" s="60" t="s">
        <v>450</v>
      </c>
      <c r="AE44" s="121">
        <f t="shared" si="8"/>
        <v>68.666666666666671</v>
      </c>
      <c r="AF44" s="60">
        <f t="shared" si="2"/>
        <v>0</v>
      </c>
    </row>
    <row r="45" spans="1:32" s="92" customFormat="1" ht="18.75" x14ac:dyDescent="0.25">
      <c r="A45" s="59">
        <f t="shared" si="3"/>
        <v>35</v>
      </c>
      <c r="B45" s="94" t="s">
        <v>134</v>
      </c>
      <c r="C45" s="94" t="s">
        <v>66</v>
      </c>
      <c r="D45" s="94" t="s">
        <v>83</v>
      </c>
      <c r="E45" s="94" t="s">
        <v>162</v>
      </c>
      <c r="F45" s="94" t="s">
        <v>254</v>
      </c>
      <c r="G45" s="94" t="s">
        <v>255</v>
      </c>
      <c r="H45" s="94" t="s">
        <v>52</v>
      </c>
      <c r="I45" s="123">
        <v>2</v>
      </c>
      <c r="J45" s="94" t="s">
        <v>84</v>
      </c>
      <c r="K45" s="94">
        <v>0</v>
      </c>
      <c r="L45" s="94">
        <v>0</v>
      </c>
      <c r="M45" s="67">
        <f>N45+O45+P45+U45</f>
        <v>9</v>
      </c>
      <c r="N45" s="94">
        <v>0</v>
      </c>
      <c r="O45" s="94">
        <v>0</v>
      </c>
      <c r="P45" s="94">
        <v>9</v>
      </c>
      <c r="Q45" s="94">
        <v>0</v>
      </c>
      <c r="R45" s="94">
        <v>0</v>
      </c>
      <c r="S45" s="94">
        <v>9</v>
      </c>
      <c r="T45" s="94">
        <v>0</v>
      </c>
      <c r="U45" s="94">
        <v>0</v>
      </c>
      <c r="V45" s="94">
        <v>378</v>
      </c>
      <c r="W45" s="94"/>
      <c r="X45" s="94" t="s">
        <v>256</v>
      </c>
      <c r="Y45" s="94"/>
      <c r="Z45" s="96"/>
      <c r="AA45" s="94">
        <v>1</v>
      </c>
      <c r="AB45" s="60" t="s">
        <v>450</v>
      </c>
      <c r="AE45" s="121">
        <f t="shared" si="8"/>
        <v>4.5</v>
      </c>
      <c r="AF45" s="60">
        <f t="shared" si="2"/>
        <v>0</v>
      </c>
    </row>
    <row r="46" spans="1:32" s="92" customFormat="1" ht="18.75" x14ac:dyDescent="0.25">
      <c r="A46" s="59">
        <f t="shared" si="3"/>
        <v>36</v>
      </c>
      <c r="B46" s="94" t="s">
        <v>134</v>
      </c>
      <c r="C46" s="94" t="s">
        <v>66</v>
      </c>
      <c r="D46" s="94" t="s">
        <v>257</v>
      </c>
      <c r="E46" s="94" t="s">
        <v>162</v>
      </c>
      <c r="F46" s="94" t="s">
        <v>258</v>
      </c>
      <c r="G46" s="94" t="s">
        <v>259</v>
      </c>
      <c r="H46" s="94" t="s">
        <v>52</v>
      </c>
      <c r="I46" s="123">
        <v>1.5</v>
      </c>
      <c r="J46" s="94" t="s">
        <v>260</v>
      </c>
      <c r="K46" s="94">
        <v>0</v>
      </c>
      <c r="L46" s="94">
        <v>0</v>
      </c>
      <c r="M46" s="67">
        <f t="shared" ref="M46:M92" si="9">N46+O46+P46+U46</f>
        <v>33</v>
      </c>
      <c r="N46" s="94">
        <v>0</v>
      </c>
      <c r="O46" s="94">
        <v>0</v>
      </c>
      <c r="P46" s="94">
        <v>33</v>
      </c>
      <c r="Q46" s="94">
        <v>0</v>
      </c>
      <c r="R46" s="94">
        <v>0</v>
      </c>
      <c r="S46" s="94">
        <v>6</v>
      </c>
      <c r="T46" s="94">
        <v>27</v>
      </c>
      <c r="U46" s="94">
        <v>0</v>
      </c>
      <c r="V46" s="94">
        <v>118</v>
      </c>
      <c r="W46" s="94"/>
      <c r="X46" s="94" t="s">
        <v>261</v>
      </c>
      <c r="Y46" s="94"/>
      <c r="Z46" s="96"/>
      <c r="AA46" s="94">
        <v>1</v>
      </c>
      <c r="AB46" s="60" t="s">
        <v>450</v>
      </c>
      <c r="AE46" s="121">
        <f t="shared" si="8"/>
        <v>22</v>
      </c>
      <c r="AF46" s="60">
        <f t="shared" si="2"/>
        <v>0</v>
      </c>
    </row>
    <row r="47" spans="1:32" s="92" customFormat="1" ht="18.75" x14ac:dyDescent="0.25">
      <c r="A47" s="59">
        <f t="shared" si="3"/>
        <v>37</v>
      </c>
      <c r="B47" s="94" t="s">
        <v>134</v>
      </c>
      <c r="C47" s="94" t="s">
        <v>66</v>
      </c>
      <c r="D47" s="94" t="s">
        <v>81</v>
      </c>
      <c r="E47" s="94" t="s">
        <v>162</v>
      </c>
      <c r="F47" s="94" t="s">
        <v>262</v>
      </c>
      <c r="G47" s="94" t="s">
        <v>263</v>
      </c>
      <c r="H47" s="94" t="s">
        <v>52</v>
      </c>
      <c r="I47" s="123">
        <v>1.417</v>
      </c>
      <c r="J47" s="94" t="s">
        <v>82</v>
      </c>
      <c r="K47" s="94">
        <v>0</v>
      </c>
      <c r="L47" s="94">
        <v>0</v>
      </c>
      <c r="M47" s="67">
        <f t="shared" si="9"/>
        <v>59</v>
      </c>
      <c r="N47" s="94">
        <v>0</v>
      </c>
      <c r="O47" s="94">
        <v>0</v>
      </c>
      <c r="P47" s="94">
        <v>59</v>
      </c>
      <c r="Q47" s="94">
        <v>0</v>
      </c>
      <c r="R47" s="94">
        <v>0</v>
      </c>
      <c r="S47" s="94">
        <v>7</v>
      </c>
      <c r="T47" s="94">
        <v>52</v>
      </c>
      <c r="U47" s="94">
        <v>0</v>
      </c>
      <c r="V47" s="94">
        <v>200</v>
      </c>
      <c r="W47" s="94"/>
      <c r="X47" s="94" t="s">
        <v>264</v>
      </c>
      <c r="Y47" s="96"/>
      <c r="Z47" s="96"/>
      <c r="AA47" s="94">
        <v>1</v>
      </c>
      <c r="AB47" s="60" t="s">
        <v>450</v>
      </c>
      <c r="AE47" s="121">
        <f t="shared" si="8"/>
        <v>41.637261820748058</v>
      </c>
      <c r="AF47" s="60">
        <f t="shared" si="2"/>
        <v>0</v>
      </c>
    </row>
    <row r="48" spans="1:32" s="92" customFormat="1" ht="18.75" x14ac:dyDescent="0.25">
      <c r="A48" s="59">
        <f t="shared" si="3"/>
        <v>38</v>
      </c>
      <c r="B48" s="94" t="s">
        <v>134</v>
      </c>
      <c r="C48" s="94" t="s">
        <v>66</v>
      </c>
      <c r="D48" s="94" t="s">
        <v>265</v>
      </c>
      <c r="E48" s="94" t="s">
        <v>162</v>
      </c>
      <c r="F48" s="94" t="s">
        <v>266</v>
      </c>
      <c r="G48" s="94" t="s">
        <v>267</v>
      </c>
      <c r="H48" s="94" t="s">
        <v>52</v>
      </c>
      <c r="I48" s="123">
        <v>1.667</v>
      </c>
      <c r="J48" s="94" t="s">
        <v>107</v>
      </c>
      <c r="K48" s="94">
        <v>0</v>
      </c>
      <c r="L48" s="94">
        <v>0</v>
      </c>
      <c r="M48" s="67">
        <f t="shared" si="9"/>
        <v>37</v>
      </c>
      <c r="N48" s="94">
        <v>0</v>
      </c>
      <c r="O48" s="94">
        <v>0</v>
      </c>
      <c r="P48" s="94">
        <v>37</v>
      </c>
      <c r="Q48" s="94">
        <v>0</v>
      </c>
      <c r="R48" s="94">
        <v>0</v>
      </c>
      <c r="S48" s="94">
        <v>8</v>
      </c>
      <c r="T48" s="94">
        <v>29</v>
      </c>
      <c r="U48" s="94">
        <v>0</v>
      </c>
      <c r="V48" s="94">
        <v>350</v>
      </c>
      <c r="W48" s="94"/>
      <c r="X48" s="94" t="s">
        <v>268</v>
      </c>
      <c r="Y48" s="96"/>
      <c r="Z48" s="96"/>
      <c r="AA48" s="94">
        <v>1</v>
      </c>
      <c r="AB48" s="60" t="s">
        <v>450</v>
      </c>
      <c r="AE48" s="121">
        <f t="shared" si="8"/>
        <v>22.195560887822435</v>
      </c>
      <c r="AF48" s="60">
        <f t="shared" si="2"/>
        <v>0</v>
      </c>
    </row>
    <row r="49" spans="1:32" s="92" customFormat="1" ht="18.75" x14ac:dyDescent="0.25">
      <c r="A49" s="59">
        <f t="shared" si="3"/>
        <v>39</v>
      </c>
      <c r="B49" s="94" t="s">
        <v>134</v>
      </c>
      <c r="C49" s="94" t="s">
        <v>66</v>
      </c>
      <c r="D49" s="94" t="s">
        <v>76</v>
      </c>
      <c r="E49" s="94" t="s">
        <v>111</v>
      </c>
      <c r="F49" s="94" t="s">
        <v>269</v>
      </c>
      <c r="G49" s="94" t="s">
        <v>270</v>
      </c>
      <c r="H49" s="94" t="s">
        <v>51</v>
      </c>
      <c r="I49" s="123">
        <v>0.76700000000000002</v>
      </c>
      <c r="J49" s="94" t="s">
        <v>271</v>
      </c>
      <c r="K49" s="94">
        <v>0</v>
      </c>
      <c r="L49" s="94">
        <v>0</v>
      </c>
      <c r="M49" s="67">
        <f t="shared" si="9"/>
        <v>99</v>
      </c>
      <c r="N49" s="94">
        <v>0</v>
      </c>
      <c r="O49" s="94">
        <v>0</v>
      </c>
      <c r="P49" s="94">
        <v>98</v>
      </c>
      <c r="Q49" s="94">
        <v>0</v>
      </c>
      <c r="R49" s="94">
        <v>0</v>
      </c>
      <c r="S49" s="94">
        <v>16</v>
      </c>
      <c r="T49" s="94">
        <v>82</v>
      </c>
      <c r="U49" s="94">
        <v>1</v>
      </c>
      <c r="V49" s="94">
        <v>784</v>
      </c>
      <c r="W49" s="94" t="s">
        <v>147</v>
      </c>
      <c r="X49" s="94" t="s">
        <v>272</v>
      </c>
      <c r="Y49" s="96" t="s">
        <v>108</v>
      </c>
      <c r="Z49" s="96" t="s">
        <v>115</v>
      </c>
      <c r="AA49" s="94">
        <v>0</v>
      </c>
      <c r="AB49" s="60" t="s">
        <v>450</v>
      </c>
      <c r="AE49" s="121">
        <f t="shared" si="8"/>
        <v>129.07431551499349</v>
      </c>
      <c r="AF49" s="60">
        <f t="shared" si="2"/>
        <v>0</v>
      </c>
    </row>
    <row r="50" spans="1:32" s="92" customFormat="1" ht="18.75" x14ac:dyDescent="0.25">
      <c r="A50" s="59">
        <f t="shared" si="3"/>
        <v>40</v>
      </c>
      <c r="B50" s="72" t="s">
        <v>134</v>
      </c>
      <c r="C50" s="73" t="s">
        <v>66</v>
      </c>
      <c r="D50" s="94" t="s">
        <v>112</v>
      </c>
      <c r="E50" s="73" t="s">
        <v>111</v>
      </c>
      <c r="F50" s="94" t="s">
        <v>273</v>
      </c>
      <c r="G50" s="94" t="s">
        <v>274</v>
      </c>
      <c r="H50" s="73" t="s">
        <v>51</v>
      </c>
      <c r="I50" s="126">
        <v>0.35</v>
      </c>
      <c r="J50" s="94" t="s">
        <v>113</v>
      </c>
      <c r="K50" s="94">
        <v>0</v>
      </c>
      <c r="L50" s="94">
        <v>0</v>
      </c>
      <c r="M50" s="67">
        <f t="shared" si="9"/>
        <v>691</v>
      </c>
      <c r="N50" s="94">
        <v>0</v>
      </c>
      <c r="O50" s="94">
        <v>0</v>
      </c>
      <c r="P50" s="74">
        <v>691</v>
      </c>
      <c r="Q50" s="75">
        <v>0</v>
      </c>
      <c r="R50" s="75">
        <v>0</v>
      </c>
      <c r="S50" s="75">
        <v>40</v>
      </c>
      <c r="T50" s="75">
        <v>651</v>
      </c>
      <c r="U50" s="75">
        <v>0</v>
      </c>
      <c r="V50" s="75">
        <v>1389</v>
      </c>
      <c r="W50" s="75"/>
      <c r="X50" s="75" t="s">
        <v>275</v>
      </c>
      <c r="Y50" s="76" t="s">
        <v>276</v>
      </c>
      <c r="Z50" s="73" t="s">
        <v>123</v>
      </c>
      <c r="AA50" s="75">
        <v>1</v>
      </c>
      <c r="AB50" s="60" t="s">
        <v>450</v>
      </c>
      <c r="AC50" s="60" t="s">
        <v>456</v>
      </c>
      <c r="AE50" s="121">
        <f t="shared" si="8"/>
        <v>1974.2857142857144</v>
      </c>
      <c r="AF50" s="60">
        <f t="shared" si="2"/>
        <v>241.85</v>
      </c>
    </row>
    <row r="51" spans="1:32" s="92" customFormat="1" ht="18.75" x14ac:dyDescent="0.25">
      <c r="A51" s="59">
        <f t="shared" si="3"/>
        <v>41</v>
      </c>
      <c r="B51" s="72" t="s">
        <v>134</v>
      </c>
      <c r="C51" s="73" t="s">
        <v>66</v>
      </c>
      <c r="D51" s="94" t="s">
        <v>119</v>
      </c>
      <c r="E51" s="73" t="s">
        <v>111</v>
      </c>
      <c r="F51" s="94" t="s">
        <v>277</v>
      </c>
      <c r="G51" s="94" t="s">
        <v>278</v>
      </c>
      <c r="H51" s="73" t="s">
        <v>51</v>
      </c>
      <c r="I51" s="126">
        <v>0.7</v>
      </c>
      <c r="J51" s="94" t="s">
        <v>125</v>
      </c>
      <c r="K51" s="94">
        <v>0</v>
      </c>
      <c r="L51" s="94">
        <v>0</v>
      </c>
      <c r="M51" s="67">
        <f t="shared" si="9"/>
        <v>344</v>
      </c>
      <c r="N51" s="94">
        <v>0</v>
      </c>
      <c r="O51" s="94">
        <v>0</v>
      </c>
      <c r="P51" s="74">
        <v>343</v>
      </c>
      <c r="Q51" s="75">
        <v>0</v>
      </c>
      <c r="R51" s="75">
        <v>0</v>
      </c>
      <c r="S51" s="75">
        <v>46</v>
      </c>
      <c r="T51" s="75">
        <v>297</v>
      </c>
      <c r="U51" s="75">
        <v>1</v>
      </c>
      <c r="V51" s="75">
        <v>458</v>
      </c>
      <c r="W51" s="75" t="s">
        <v>147</v>
      </c>
      <c r="X51" s="75" t="s">
        <v>279</v>
      </c>
      <c r="Y51" s="76" t="s">
        <v>114</v>
      </c>
      <c r="Z51" s="73" t="s">
        <v>80</v>
      </c>
      <c r="AA51" s="75">
        <v>1</v>
      </c>
      <c r="AB51" s="60" t="s">
        <v>450</v>
      </c>
      <c r="AC51" s="60" t="s">
        <v>456</v>
      </c>
      <c r="AE51" s="121">
        <f t="shared" si="8"/>
        <v>491.42857142857144</v>
      </c>
      <c r="AF51" s="60">
        <f t="shared" si="2"/>
        <v>240.79999999999998</v>
      </c>
    </row>
    <row r="52" spans="1:32" s="92" customFormat="1" ht="18.75" x14ac:dyDescent="0.25">
      <c r="A52" s="59">
        <f t="shared" si="3"/>
        <v>42</v>
      </c>
      <c r="B52" s="72" t="s">
        <v>134</v>
      </c>
      <c r="C52" s="73" t="s">
        <v>66</v>
      </c>
      <c r="D52" s="94" t="s">
        <v>119</v>
      </c>
      <c r="E52" s="73" t="s">
        <v>111</v>
      </c>
      <c r="F52" s="94" t="s">
        <v>280</v>
      </c>
      <c r="G52" s="94" t="s">
        <v>281</v>
      </c>
      <c r="H52" s="73" t="s">
        <v>51</v>
      </c>
      <c r="I52" s="126">
        <v>0.217</v>
      </c>
      <c r="J52" s="94" t="s">
        <v>125</v>
      </c>
      <c r="K52" s="94">
        <v>0</v>
      </c>
      <c r="L52" s="94">
        <v>0</v>
      </c>
      <c r="M52" s="67">
        <f t="shared" si="9"/>
        <v>344</v>
      </c>
      <c r="N52" s="94">
        <v>0</v>
      </c>
      <c r="O52" s="94">
        <v>0</v>
      </c>
      <c r="P52" s="74">
        <v>343</v>
      </c>
      <c r="Q52" s="75">
        <v>0</v>
      </c>
      <c r="R52" s="75">
        <v>0</v>
      </c>
      <c r="S52" s="75">
        <v>46</v>
      </c>
      <c r="T52" s="75">
        <v>297</v>
      </c>
      <c r="U52" s="75">
        <v>1</v>
      </c>
      <c r="V52" s="75">
        <v>434</v>
      </c>
      <c r="W52" s="75" t="s">
        <v>147</v>
      </c>
      <c r="X52" s="75" t="s">
        <v>282</v>
      </c>
      <c r="Y52" s="76" t="s">
        <v>114</v>
      </c>
      <c r="Z52" s="73" t="s">
        <v>80</v>
      </c>
      <c r="AA52" s="75">
        <v>1</v>
      </c>
      <c r="AB52" s="60" t="s">
        <v>450</v>
      </c>
      <c r="AC52" s="60" t="s">
        <v>456</v>
      </c>
      <c r="AE52" s="121">
        <f t="shared" si="8"/>
        <v>1585.2534562211981</v>
      </c>
      <c r="AF52" s="60">
        <f t="shared" si="2"/>
        <v>74.647999999999996</v>
      </c>
    </row>
    <row r="53" spans="1:32" s="92" customFormat="1" ht="18.75" x14ac:dyDescent="0.25">
      <c r="A53" s="59">
        <f t="shared" si="3"/>
        <v>43</v>
      </c>
      <c r="B53" s="72" t="s">
        <v>134</v>
      </c>
      <c r="C53" s="73" t="s">
        <v>66</v>
      </c>
      <c r="D53" s="94" t="s">
        <v>76</v>
      </c>
      <c r="E53" s="73" t="s">
        <v>111</v>
      </c>
      <c r="F53" s="94" t="s">
        <v>283</v>
      </c>
      <c r="G53" s="94" t="s">
        <v>284</v>
      </c>
      <c r="H53" s="73" t="s">
        <v>51</v>
      </c>
      <c r="I53" s="126">
        <v>1.167</v>
      </c>
      <c r="J53" s="94" t="s">
        <v>271</v>
      </c>
      <c r="K53" s="94">
        <v>0</v>
      </c>
      <c r="L53" s="94">
        <v>0</v>
      </c>
      <c r="M53" s="67">
        <f t="shared" si="9"/>
        <v>99</v>
      </c>
      <c r="N53" s="94">
        <v>0</v>
      </c>
      <c r="O53" s="94">
        <v>0</v>
      </c>
      <c r="P53" s="74">
        <v>98</v>
      </c>
      <c r="Q53" s="75">
        <v>0</v>
      </c>
      <c r="R53" s="75">
        <v>0</v>
      </c>
      <c r="S53" s="75">
        <v>16</v>
      </c>
      <c r="T53" s="75">
        <v>82</v>
      </c>
      <c r="U53" s="75">
        <v>1</v>
      </c>
      <c r="V53" s="75">
        <v>1199</v>
      </c>
      <c r="W53" s="75" t="s">
        <v>147</v>
      </c>
      <c r="X53" s="75" t="s">
        <v>285</v>
      </c>
      <c r="Y53" s="76" t="s">
        <v>108</v>
      </c>
      <c r="Z53" s="73" t="s">
        <v>115</v>
      </c>
      <c r="AA53" s="75">
        <v>1</v>
      </c>
      <c r="AB53" s="60" t="s">
        <v>450</v>
      </c>
      <c r="AC53" s="60" t="s">
        <v>456</v>
      </c>
      <c r="AE53" s="121">
        <f t="shared" si="8"/>
        <v>84.832904884318765</v>
      </c>
      <c r="AF53" s="60">
        <f t="shared" si="2"/>
        <v>115.533</v>
      </c>
    </row>
    <row r="54" spans="1:32" s="92" customFormat="1" ht="18.75" x14ac:dyDescent="0.25">
      <c r="A54" s="59">
        <f t="shared" si="3"/>
        <v>44</v>
      </c>
      <c r="B54" s="72" t="s">
        <v>134</v>
      </c>
      <c r="C54" s="73" t="s">
        <v>66</v>
      </c>
      <c r="D54" s="94" t="s">
        <v>286</v>
      </c>
      <c r="E54" s="73" t="s">
        <v>162</v>
      </c>
      <c r="F54" s="94" t="s">
        <v>287</v>
      </c>
      <c r="G54" s="94" t="s">
        <v>288</v>
      </c>
      <c r="H54" s="73" t="s">
        <v>52</v>
      </c>
      <c r="I54" s="126">
        <v>1.75</v>
      </c>
      <c r="J54" s="94" t="s">
        <v>289</v>
      </c>
      <c r="K54" s="94">
        <v>0</v>
      </c>
      <c r="L54" s="94">
        <v>0</v>
      </c>
      <c r="M54" s="67">
        <f t="shared" si="9"/>
        <v>93</v>
      </c>
      <c r="N54" s="94">
        <v>0</v>
      </c>
      <c r="O54" s="94">
        <v>0</v>
      </c>
      <c r="P54" s="74">
        <v>93</v>
      </c>
      <c r="Q54" s="75">
        <v>0</v>
      </c>
      <c r="R54" s="75">
        <v>0</v>
      </c>
      <c r="S54" s="75">
        <v>1</v>
      </c>
      <c r="T54" s="75">
        <v>92</v>
      </c>
      <c r="U54" s="75">
        <v>0</v>
      </c>
      <c r="V54" s="75">
        <v>121</v>
      </c>
      <c r="W54" s="75"/>
      <c r="X54" s="75" t="s">
        <v>290</v>
      </c>
      <c r="Y54" s="76"/>
      <c r="Z54" s="73"/>
      <c r="AA54" s="75">
        <v>1</v>
      </c>
      <c r="AB54" s="60" t="s">
        <v>450</v>
      </c>
      <c r="AE54" s="121">
        <f t="shared" si="8"/>
        <v>53.142857142857146</v>
      </c>
      <c r="AF54" s="60">
        <f t="shared" si="2"/>
        <v>0</v>
      </c>
    </row>
    <row r="55" spans="1:32" s="92" customFormat="1" ht="18.75" x14ac:dyDescent="0.25">
      <c r="A55" s="59">
        <f t="shared" si="3"/>
        <v>45</v>
      </c>
      <c r="B55" s="72" t="s">
        <v>134</v>
      </c>
      <c r="C55" s="73" t="s">
        <v>66</v>
      </c>
      <c r="D55" s="94" t="s">
        <v>76</v>
      </c>
      <c r="E55" s="73" t="s">
        <v>111</v>
      </c>
      <c r="F55" s="94" t="s">
        <v>291</v>
      </c>
      <c r="G55" s="94" t="s">
        <v>292</v>
      </c>
      <c r="H55" s="73" t="s">
        <v>51</v>
      </c>
      <c r="I55" s="126">
        <v>0.63300000000000001</v>
      </c>
      <c r="J55" s="94" t="s">
        <v>271</v>
      </c>
      <c r="K55" s="94">
        <v>0</v>
      </c>
      <c r="L55" s="94">
        <v>0</v>
      </c>
      <c r="M55" s="67">
        <f t="shared" si="9"/>
        <v>99</v>
      </c>
      <c r="N55" s="94">
        <v>0</v>
      </c>
      <c r="O55" s="94">
        <v>0</v>
      </c>
      <c r="P55" s="74">
        <v>98</v>
      </c>
      <c r="Q55" s="75">
        <v>0</v>
      </c>
      <c r="R55" s="75">
        <v>0</v>
      </c>
      <c r="S55" s="75">
        <v>16</v>
      </c>
      <c r="T55" s="75">
        <v>82</v>
      </c>
      <c r="U55" s="75">
        <v>1</v>
      </c>
      <c r="V55" s="75">
        <v>1199</v>
      </c>
      <c r="W55" s="75" t="s">
        <v>147</v>
      </c>
      <c r="X55" s="75" t="s">
        <v>293</v>
      </c>
      <c r="Y55" s="76" t="s">
        <v>108</v>
      </c>
      <c r="Z55" s="73" t="s">
        <v>115</v>
      </c>
      <c r="AA55" s="75">
        <v>1</v>
      </c>
      <c r="AB55" s="60" t="s">
        <v>450</v>
      </c>
      <c r="AC55" s="60" t="s">
        <v>456</v>
      </c>
      <c r="AE55" s="121">
        <f t="shared" si="8"/>
        <v>156.39810426540285</v>
      </c>
      <c r="AF55" s="60">
        <f t="shared" si="2"/>
        <v>62.667000000000002</v>
      </c>
    </row>
    <row r="56" spans="1:32" s="92" customFormat="1" ht="18.75" x14ac:dyDescent="0.25">
      <c r="A56" s="59">
        <f t="shared" si="3"/>
        <v>46</v>
      </c>
      <c r="B56" s="72" t="s">
        <v>134</v>
      </c>
      <c r="C56" s="73" t="s">
        <v>66</v>
      </c>
      <c r="D56" s="94" t="s">
        <v>76</v>
      </c>
      <c r="E56" s="73" t="s">
        <v>111</v>
      </c>
      <c r="F56" s="94" t="s">
        <v>294</v>
      </c>
      <c r="G56" s="94" t="s">
        <v>295</v>
      </c>
      <c r="H56" s="73" t="s">
        <v>52</v>
      </c>
      <c r="I56" s="126">
        <v>1.0329999999999999</v>
      </c>
      <c r="J56" s="94" t="s">
        <v>271</v>
      </c>
      <c r="K56" s="94">
        <v>0</v>
      </c>
      <c r="L56" s="94">
        <v>0</v>
      </c>
      <c r="M56" s="67">
        <f t="shared" si="9"/>
        <v>99</v>
      </c>
      <c r="N56" s="94">
        <v>0</v>
      </c>
      <c r="O56" s="94">
        <v>0</v>
      </c>
      <c r="P56" s="74">
        <v>98</v>
      </c>
      <c r="Q56" s="75">
        <v>0</v>
      </c>
      <c r="R56" s="75">
        <v>0</v>
      </c>
      <c r="S56" s="75">
        <v>16</v>
      </c>
      <c r="T56" s="75">
        <v>82</v>
      </c>
      <c r="U56" s="75">
        <v>1</v>
      </c>
      <c r="V56" s="75">
        <v>786</v>
      </c>
      <c r="W56" s="75" t="s">
        <v>147</v>
      </c>
      <c r="X56" s="75" t="s">
        <v>296</v>
      </c>
      <c r="Y56" s="76"/>
      <c r="Z56" s="73"/>
      <c r="AA56" s="75">
        <v>1</v>
      </c>
      <c r="AB56" s="60" t="s">
        <v>450</v>
      </c>
      <c r="AE56" s="121">
        <f t="shared" si="8"/>
        <v>95.837366892545987</v>
      </c>
      <c r="AF56" s="60">
        <f t="shared" si="2"/>
        <v>0</v>
      </c>
    </row>
    <row r="57" spans="1:32" s="92" customFormat="1" ht="18.75" x14ac:dyDescent="0.25">
      <c r="A57" s="59">
        <f t="shared" si="3"/>
        <v>47</v>
      </c>
      <c r="B57" s="72" t="s">
        <v>134</v>
      </c>
      <c r="C57" s="73" t="s">
        <v>66</v>
      </c>
      <c r="D57" s="94" t="s">
        <v>76</v>
      </c>
      <c r="E57" s="73" t="s">
        <v>111</v>
      </c>
      <c r="F57" s="94" t="s">
        <v>297</v>
      </c>
      <c r="G57" s="94" t="s">
        <v>298</v>
      </c>
      <c r="H57" s="73" t="s">
        <v>51</v>
      </c>
      <c r="I57" s="126">
        <v>4.58</v>
      </c>
      <c r="J57" s="94" t="s">
        <v>271</v>
      </c>
      <c r="K57" s="94">
        <v>0</v>
      </c>
      <c r="L57" s="94">
        <v>0</v>
      </c>
      <c r="M57" s="67">
        <f t="shared" si="9"/>
        <v>99</v>
      </c>
      <c r="N57" s="94">
        <v>0</v>
      </c>
      <c r="O57" s="94">
        <v>0</v>
      </c>
      <c r="P57" s="74">
        <v>98</v>
      </c>
      <c r="Q57" s="75">
        <v>0</v>
      </c>
      <c r="R57" s="75">
        <v>0</v>
      </c>
      <c r="S57" s="75">
        <v>16</v>
      </c>
      <c r="T57" s="75">
        <v>82</v>
      </c>
      <c r="U57" s="75">
        <v>1</v>
      </c>
      <c r="V57" s="75">
        <v>784</v>
      </c>
      <c r="W57" s="75" t="s">
        <v>147</v>
      </c>
      <c r="X57" s="75" t="s">
        <v>272</v>
      </c>
      <c r="Y57" s="76" t="s">
        <v>108</v>
      </c>
      <c r="Z57" s="73" t="s">
        <v>115</v>
      </c>
      <c r="AA57" s="75">
        <v>1</v>
      </c>
      <c r="AB57" s="60" t="s">
        <v>451</v>
      </c>
      <c r="AC57" s="60" t="s">
        <v>456</v>
      </c>
      <c r="AE57" s="121">
        <f t="shared" si="8"/>
        <v>21.615720524017465</v>
      </c>
      <c r="AF57" s="60">
        <f t="shared" si="2"/>
        <v>453.42</v>
      </c>
    </row>
    <row r="58" spans="1:32" s="92" customFormat="1" ht="18.75" x14ac:dyDescent="0.25">
      <c r="A58" s="59">
        <f t="shared" si="3"/>
        <v>48</v>
      </c>
      <c r="B58" s="72" t="s">
        <v>134</v>
      </c>
      <c r="C58" s="73" t="s">
        <v>66</v>
      </c>
      <c r="D58" s="94" t="s">
        <v>76</v>
      </c>
      <c r="E58" s="73" t="s">
        <v>111</v>
      </c>
      <c r="F58" s="94" t="s">
        <v>299</v>
      </c>
      <c r="G58" s="94" t="s">
        <v>300</v>
      </c>
      <c r="H58" s="73" t="s">
        <v>52</v>
      </c>
      <c r="I58" s="126">
        <v>1.083</v>
      </c>
      <c r="J58" s="94" t="s">
        <v>78</v>
      </c>
      <c r="K58" s="94">
        <v>0</v>
      </c>
      <c r="L58" s="94">
        <v>0</v>
      </c>
      <c r="M58" s="67">
        <f t="shared" si="9"/>
        <v>97</v>
      </c>
      <c r="N58" s="94">
        <v>0</v>
      </c>
      <c r="O58" s="94">
        <v>0</v>
      </c>
      <c r="P58" s="74">
        <v>95</v>
      </c>
      <c r="Q58" s="75">
        <v>0</v>
      </c>
      <c r="R58" s="75">
        <v>0</v>
      </c>
      <c r="S58" s="75">
        <v>14</v>
      </c>
      <c r="T58" s="75">
        <v>81</v>
      </c>
      <c r="U58" s="75">
        <v>2</v>
      </c>
      <c r="V58" s="75">
        <v>785</v>
      </c>
      <c r="W58" s="75" t="s">
        <v>147</v>
      </c>
      <c r="X58" s="75" t="s">
        <v>301</v>
      </c>
      <c r="Y58" s="76"/>
      <c r="Z58" s="73"/>
      <c r="AA58" s="75">
        <v>1</v>
      </c>
      <c r="AB58" s="60" t="s">
        <v>452</v>
      </c>
      <c r="AE58" s="121">
        <f t="shared" si="8"/>
        <v>89.566020313942758</v>
      </c>
      <c r="AF58" s="60">
        <f t="shared" si="2"/>
        <v>0</v>
      </c>
    </row>
    <row r="59" spans="1:32" s="92" customFormat="1" ht="18.75" x14ac:dyDescent="0.25">
      <c r="A59" s="59">
        <f t="shared" si="3"/>
        <v>49</v>
      </c>
      <c r="B59" s="72" t="s">
        <v>134</v>
      </c>
      <c r="C59" s="73" t="s">
        <v>66</v>
      </c>
      <c r="D59" s="94" t="s">
        <v>120</v>
      </c>
      <c r="E59" s="73" t="s">
        <v>111</v>
      </c>
      <c r="F59" s="94" t="s">
        <v>299</v>
      </c>
      <c r="G59" s="94" t="s">
        <v>300</v>
      </c>
      <c r="H59" s="73" t="s">
        <v>52</v>
      </c>
      <c r="I59" s="126">
        <v>1.083</v>
      </c>
      <c r="J59" s="94" t="s">
        <v>122</v>
      </c>
      <c r="K59" s="94">
        <v>0</v>
      </c>
      <c r="L59" s="94">
        <v>0</v>
      </c>
      <c r="M59" s="67">
        <f t="shared" si="9"/>
        <v>185</v>
      </c>
      <c r="N59" s="94">
        <v>0</v>
      </c>
      <c r="O59" s="94">
        <v>0</v>
      </c>
      <c r="P59" s="74">
        <v>184</v>
      </c>
      <c r="Q59" s="75">
        <v>0</v>
      </c>
      <c r="R59" s="75">
        <v>0</v>
      </c>
      <c r="S59" s="75">
        <v>45</v>
      </c>
      <c r="T59" s="75">
        <v>139</v>
      </c>
      <c r="U59" s="75">
        <v>1</v>
      </c>
      <c r="V59" s="75">
        <v>567</v>
      </c>
      <c r="W59" s="75" t="s">
        <v>147</v>
      </c>
      <c r="X59" s="75" t="s">
        <v>301</v>
      </c>
      <c r="Y59" s="76"/>
      <c r="Z59" s="73"/>
      <c r="AA59" s="75">
        <v>1</v>
      </c>
      <c r="AB59" s="60" t="s">
        <v>452</v>
      </c>
      <c r="AE59" s="121">
        <f t="shared" si="8"/>
        <v>170.82179132040628</v>
      </c>
      <c r="AF59" s="60">
        <f t="shared" si="2"/>
        <v>0</v>
      </c>
    </row>
    <row r="60" spans="1:32" s="92" customFormat="1" ht="18.75" x14ac:dyDescent="0.25">
      <c r="A60" s="59">
        <f t="shared" si="3"/>
        <v>50</v>
      </c>
      <c r="B60" s="72" t="s">
        <v>134</v>
      </c>
      <c r="C60" s="73" t="s">
        <v>66</v>
      </c>
      <c r="D60" s="94" t="s">
        <v>120</v>
      </c>
      <c r="E60" s="73" t="s">
        <v>111</v>
      </c>
      <c r="F60" s="94" t="s">
        <v>302</v>
      </c>
      <c r="G60" s="94" t="s">
        <v>303</v>
      </c>
      <c r="H60" s="73" t="s">
        <v>51</v>
      </c>
      <c r="I60" s="126">
        <v>0.91700000000000004</v>
      </c>
      <c r="J60" s="94" t="s">
        <v>304</v>
      </c>
      <c r="K60" s="94">
        <v>0</v>
      </c>
      <c r="L60" s="94">
        <v>0</v>
      </c>
      <c r="M60" s="67">
        <f t="shared" si="9"/>
        <v>282</v>
      </c>
      <c r="N60" s="94">
        <v>0</v>
      </c>
      <c r="O60" s="94">
        <v>0</v>
      </c>
      <c r="P60" s="74">
        <v>279</v>
      </c>
      <c r="Q60" s="75">
        <v>0</v>
      </c>
      <c r="R60" s="75">
        <v>0</v>
      </c>
      <c r="S60" s="75">
        <v>59</v>
      </c>
      <c r="T60" s="75">
        <v>220</v>
      </c>
      <c r="U60" s="75">
        <v>3</v>
      </c>
      <c r="V60" s="75">
        <v>2041</v>
      </c>
      <c r="W60" s="75" t="s">
        <v>147</v>
      </c>
      <c r="X60" s="75" t="s">
        <v>305</v>
      </c>
      <c r="Y60" s="76" t="s">
        <v>108</v>
      </c>
      <c r="Z60" s="73" t="s">
        <v>115</v>
      </c>
      <c r="AA60" s="75">
        <v>1</v>
      </c>
      <c r="AB60" s="60" t="s">
        <v>452</v>
      </c>
      <c r="AC60" s="60" t="s">
        <v>456</v>
      </c>
      <c r="AE60" s="121">
        <f t="shared" si="8"/>
        <v>307.52453653217009</v>
      </c>
      <c r="AF60" s="60">
        <f t="shared" si="2"/>
        <v>258.59399999999999</v>
      </c>
    </row>
    <row r="61" spans="1:32" s="92" customFormat="1" ht="18.75" x14ac:dyDescent="0.25">
      <c r="A61" s="59">
        <f t="shared" si="3"/>
        <v>51</v>
      </c>
      <c r="B61" s="72" t="s">
        <v>134</v>
      </c>
      <c r="C61" s="73" t="s">
        <v>66</v>
      </c>
      <c r="D61" s="94" t="s">
        <v>119</v>
      </c>
      <c r="E61" s="73" t="s">
        <v>111</v>
      </c>
      <c r="F61" s="94" t="s">
        <v>306</v>
      </c>
      <c r="G61" s="94" t="s">
        <v>307</v>
      </c>
      <c r="H61" s="73" t="s">
        <v>51</v>
      </c>
      <c r="I61" s="126">
        <v>0.16700000000000001</v>
      </c>
      <c r="J61" s="94" t="s">
        <v>125</v>
      </c>
      <c r="K61" s="94">
        <v>0</v>
      </c>
      <c r="L61" s="94">
        <v>0</v>
      </c>
      <c r="M61" s="67">
        <f t="shared" si="9"/>
        <v>344</v>
      </c>
      <c r="N61" s="94">
        <v>0</v>
      </c>
      <c r="O61" s="94">
        <v>0</v>
      </c>
      <c r="P61" s="74">
        <v>343</v>
      </c>
      <c r="Q61" s="75">
        <v>0</v>
      </c>
      <c r="R61" s="75">
        <v>0</v>
      </c>
      <c r="S61" s="75">
        <v>46</v>
      </c>
      <c r="T61" s="75">
        <v>297</v>
      </c>
      <c r="U61" s="75">
        <v>1</v>
      </c>
      <c r="V61" s="75">
        <v>429</v>
      </c>
      <c r="W61" s="75" t="s">
        <v>147</v>
      </c>
      <c r="X61" s="75" t="s">
        <v>308</v>
      </c>
      <c r="Y61" s="76" t="s">
        <v>114</v>
      </c>
      <c r="Z61" s="73" t="s">
        <v>115</v>
      </c>
      <c r="AA61" s="75">
        <v>1</v>
      </c>
      <c r="AB61" s="60" t="s">
        <v>452</v>
      </c>
      <c r="AC61" s="60" t="s">
        <v>456</v>
      </c>
      <c r="AE61" s="121">
        <f t="shared" si="8"/>
        <v>2059.8802395209582</v>
      </c>
      <c r="AF61" s="60">
        <f t="shared" si="2"/>
        <v>57.448</v>
      </c>
    </row>
    <row r="62" spans="1:32" s="92" customFormat="1" ht="18.75" x14ac:dyDescent="0.25">
      <c r="A62" s="59">
        <f t="shared" si="3"/>
        <v>52</v>
      </c>
      <c r="B62" s="72" t="s">
        <v>134</v>
      </c>
      <c r="C62" s="73" t="s">
        <v>66</v>
      </c>
      <c r="D62" s="94" t="s">
        <v>309</v>
      </c>
      <c r="E62" s="73" t="s">
        <v>162</v>
      </c>
      <c r="F62" s="94" t="s">
        <v>310</v>
      </c>
      <c r="G62" s="94" t="s">
        <v>311</v>
      </c>
      <c r="H62" s="73" t="s">
        <v>52</v>
      </c>
      <c r="I62" s="126">
        <v>1.667</v>
      </c>
      <c r="J62" s="94" t="s">
        <v>312</v>
      </c>
      <c r="K62" s="94">
        <v>0</v>
      </c>
      <c r="L62" s="94">
        <v>0</v>
      </c>
      <c r="M62" s="67">
        <f t="shared" si="9"/>
        <v>4</v>
      </c>
      <c r="N62" s="94">
        <v>0</v>
      </c>
      <c r="O62" s="94">
        <v>0</v>
      </c>
      <c r="P62" s="74">
        <v>3</v>
      </c>
      <c r="Q62" s="75">
        <v>0</v>
      </c>
      <c r="R62" s="75">
        <v>0</v>
      </c>
      <c r="S62" s="75">
        <v>3</v>
      </c>
      <c r="T62" s="75">
        <v>0</v>
      </c>
      <c r="U62" s="75">
        <v>1</v>
      </c>
      <c r="V62" s="75">
        <v>217</v>
      </c>
      <c r="W62" s="75" t="s">
        <v>147</v>
      </c>
      <c r="X62" s="75" t="s">
        <v>313</v>
      </c>
      <c r="Y62" s="76"/>
      <c r="Z62" s="73"/>
      <c r="AA62" s="75">
        <v>1</v>
      </c>
      <c r="AB62" s="60" t="s">
        <v>452</v>
      </c>
      <c r="AE62" s="121">
        <f t="shared" si="8"/>
        <v>2.3995200959808036</v>
      </c>
      <c r="AF62" s="60">
        <f t="shared" si="2"/>
        <v>0</v>
      </c>
    </row>
    <row r="63" spans="1:32" s="92" customFormat="1" ht="18.75" x14ac:dyDescent="0.25">
      <c r="A63" s="59">
        <f t="shared" si="3"/>
        <v>53</v>
      </c>
      <c r="B63" s="72" t="s">
        <v>134</v>
      </c>
      <c r="C63" s="73" t="s">
        <v>66</v>
      </c>
      <c r="D63" s="94" t="s">
        <v>120</v>
      </c>
      <c r="E63" s="73" t="s">
        <v>111</v>
      </c>
      <c r="F63" s="94" t="s">
        <v>314</v>
      </c>
      <c r="G63" s="94" t="s">
        <v>315</v>
      </c>
      <c r="H63" s="73" t="s">
        <v>51</v>
      </c>
      <c r="I63" s="126">
        <v>1.417</v>
      </c>
      <c r="J63" s="94" t="s">
        <v>304</v>
      </c>
      <c r="K63" s="94">
        <v>0</v>
      </c>
      <c r="L63" s="94">
        <v>0</v>
      </c>
      <c r="M63" s="67">
        <f t="shared" si="9"/>
        <v>282</v>
      </c>
      <c r="N63" s="94">
        <v>0</v>
      </c>
      <c r="O63" s="94">
        <v>0</v>
      </c>
      <c r="P63" s="74">
        <v>279</v>
      </c>
      <c r="Q63" s="75">
        <v>0</v>
      </c>
      <c r="R63" s="75">
        <v>0</v>
      </c>
      <c r="S63" s="75">
        <v>59</v>
      </c>
      <c r="T63" s="75">
        <v>220</v>
      </c>
      <c r="U63" s="75">
        <v>3</v>
      </c>
      <c r="V63" s="75">
        <v>2154</v>
      </c>
      <c r="W63" s="75" t="s">
        <v>147</v>
      </c>
      <c r="X63" s="75" t="s">
        <v>316</v>
      </c>
      <c r="Y63" s="76" t="s">
        <v>108</v>
      </c>
      <c r="Z63" s="73" t="s">
        <v>115</v>
      </c>
      <c r="AA63" s="75">
        <v>1</v>
      </c>
      <c r="AB63" s="60" t="s">
        <v>452</v>
      </c>
      <c r="AC63" s="60" t="s">
        <v>456</v>
      </c>
      <c r="AE63" s="121">
        <f t="shared" si="8"/>
        <v>199.01199717713479</v>
      </c>
      <c r="AF63" s="60">
        <f t="shared" si="2"/>
        <v>399.59399999999999</v>
      </c>
    </row>
    <row r="64" spans="1:32" s="92" customFormat="1" ht="18.75" x14ac:dyDescent="0.25">
      <c r="A64" s="59">
        <f t="shared" si="3"/>
        <v>54</v>
      </c>
      <c r="B64" s="72" t="s">
        <v>134</v>
      </c>
      <c r="C64" s="73" t="s">
        <v>66</v>
      </c>
      <c r="D64" s="94" t="s">
        <v>317</v>
      </c>
      <c r="E64" s="73" t="s">
        <v>162</v>
      </c>
      <c r="F64" s="94" t="s">
        <v>318</v>
      </c>
      <c r="G64" s="94" t="s">
        <v>319</v>
      </c>
      <c r="H64" s="73" t="s">
        <v>52</v>
      </c>
      <c r="I64" s="126">
        <v>1.75</v>
      </c>
      <c r="J64" s="94" t="s">
        <v>320</v>
      </c>
      <c r="K64" s="94">
        <v>0</v>
      </c>
      <c r="L64" s="94">
        <v>0</v>
      </c>
      <c r="M64" s="67">
        <f t="shared" si="9"/>
        <v>5</v>
      </c>
      <c r="N64" s="94">
        <v>0</v>
      </c>
      <c r="O64" s="94">
        <v>0</v>
      </c>
      <c r="P64" s="74">
        <v>5</v>
      </c>
      <c r="Q64" s="75">
        <v>0</v>
      </c>
      <c r="R64" s="75">
        <v>0</v>
      </c>
      <c r="S64" s="75">
        <v>4</v>
      </c>
      <c r="T64" s="75">
        <v>1</v>
      </c>
      <c r="U64" s="75">
        <v>0</v>
      </c>
      <c r="V64" s="75">
        <v>201</v>
      </c>
      <c r="W64" s="75"/>
      <c r="X64" s="75" t="s">
        <v>321</v>
      </c>
      <c r="Y64" s="76"/>
      <c r="Z64" s="73"/>
      <c r="AA64" s="75">
        <v>1</v>
      </c>
      <c r="AB64" s="60" t="s">
        <v>452</v>
      </c>
      <c r="AE64" s="121">
        <f t="shared" si="8"/>
        <v>2.8571428571428572</v>
      </c>
      <c r="AF64" s="60">
        <f t="shared" si="2"/>
        <v>0</v>
      </c>
    </row>
    <row r="65" spans="1:32" s="92" customFormat="1" ht="18.75" x14ac:dyDescent="0.25">
      <c r="A65" s="59">
        <f t="shared" si="3"/>
        <v>55</v>
      </c>
      <c r="B65" s="72" t="s">
        <v>134</v>
      </c>
      <c r="C65" s="73" t="s">
        <v>66</v>
      </c>
      <c r="D65" s="94" t="s">
        <v>322</v>
      </c>
      <c r="E65" s="73" t="s">
        <v>162</v>
      </c>
      <c r="F65" s="94" t="s">
        <v>323</v>
      </c>
      <c r="G65" s="94" t="s">
        <v>324</v>
      </c>
      <c r="H65" s="73" t="s">
        <v>52</v>
      </c>
      <c r="I65" s="126">
        <v>1.417</v>
      </c>
      <c r="J65" s="94" t="s">
        <v>325</v>
      </c>
      <c r="K65" s="94">
        <v>0</v>
      </c>
      <c r="L65" s="94">
        <v>0</v>
      </c>
      <c r="M65" s="67">
        <f t="shared" si="9"/>
        <v>76</v>
      </c>
      <c r="N65" s="94">
        <v>0</v>
      </c>
      <c r="O65" s="94">
        <v>0</v>
      </c>
      <c r="P65" s="74">
        <v>76</v>
      </c>
      <c r="Q65" s="75">
        <v>0</v>
      </c>
      <c r="R65" s="75">
        <v>0</v>
      </c>
      <c r="S65" s="75">
        <v>9</v>
      </c>
      <c r="T65" s="75">
        <v>67</v>
      </c>
      <c r="U65" s="75">
        <v>0</v>
      </c>
      <c r="V65" s="75">
        <v>226</v>
      </c>
      <c r="W65" s="75"/>
      <c r="X65" s="75" t="s">
        <v>326</v>
      </c>
      <c r="Y65" s="76"/>
      <c r="Z65" s="73"/>
      <c r="AA65" s="75">
        <v>1</v>
      </c>
      <c r="AB65" s="60" t="s">
        <v>452</v>
      </c>
      <c r="AE65" s="121">
        <f t="shared" si="8"/>
        <v>53.634438955539871</v>
      </c>
      <c r="AF65" s="60">
        <f t="shared" si="2"/>
        <v>0</v>
      </c>
    </row>
    <row r="66" spans="1:32" s="92" customFormat="1" ht="18.75" x14ac:dyDescent="0.25">
      <c r="A66" s="59">
        <f t="shared" si="3"/>
        <v>56</v>
      </c>
      <c r="B66" s="72" t="s">
        <v>134</v>
      </c>
      <c r="C66" s="73" t="s">
        <v>66</v>
      </c>
      <c r="D66" s="94" t="s">
        <v>327</v>
      </c>
      <c r="E66" s="73" t="s">
        <v>162</v>
      </c>
      <c r="F66" s="94" t="s">
        <v>328</v>
      </c>
      <c r="G66" s="94" t="s">
        <v>329</v>
      </c>
      <c r="H66" s="73" t="s">
        <v>52</v>
      </c>
      <c r="I66" s="126">
        <v>1.75</v>
      </c>
      <c r="J66" s="94" t="s">
        <v>330</v>
      </c>
      <c r="K66" s="94">
        <v>0</v>
      </c>
      <c r="L66" s="94">
        <v>0</v>
      </c>
      <c r="M66" s="67">
        <f t="shared" si="9"/>
        <v>92</v>
      </c>
      <c r="N66" s="94">
        <v>0</v>
      </c>
      <c r="O66" s="94">
        <v>0</v>
      </c>
      <c r="P66" s="74">
        <v>92</v>
      </c>
      <c r="Q66" s="75">
        <v>0</v>
      </c>
      <c r="R66" s="75">
        <v>0</v>
      </c>
      <c r="S66" s="75">
        <v>8</v>
      </c>
      <c r="T66" s="75">
        <v>84</v>
      </c>
      <c r="U66" s="75">
        <v>0</v>
      </c>
      <c r="V66" s="75">
        <v>66</v>
      </c>
      <c r="W66" s="75"/>
      <c r="X66" s="75" t="s">
        <v>331</v>
      </c>
      <c r="Y66" s="76"/>
      <c r="Z66" s="73"/>
      <c r="AA66" s="75">
        <v>1</v>
      </c>
      <c r="AB66" s="60" t="s">
        <v>452</v>
      </c>
      <c r="AE66" s="121">
        <f t="shared" si="8"/>
        <v>52.571428571428569</v>
      </c>
      <c r="AF66" s="60">
        <f t="shared" si="2"/>
        <v>0</v>
      </c>
    </row>
    <row r="67" spans="1:32" s="92" customFormat="1" ht="18.75" x14ac:dyDescent="0.25">
      <c r="A67" s="59">
        <f t="shared" si="3"/>
        <v>57</v>
      </c>
      <c r="B67" s="72" t="s">
        <v>134</v>
      </c>
      <c r="C67" s="73" t="s">
        <v>66</v>
      </c>
      <c r="D67" s="94" t="s">
        <v>120</v>
      </c>
      <c r="E67" s="73" t="s">
        <v>111</v>
      </c>
      <c r="F67" s="94" t="s">
        <v>332</v>
      </c>
      <c r="G67" s="94" t="s">
        <v>333</v>
      </c>
      <c r="H67" s="73" t="s">
        <v>52</v>
      </c>
      <c r="I67" s="126">
        <v>6.5170000000000003</v>
      </c>
      <c r="J67" s="94" t="s">
        <v>122</v>
      </c>
      <c r="K67" s="94">
        <v>0</v>
      </c>
      <c r="L67" s="94">
        <v>0</v>
      </c>
      <c r="M67" s="67">
        <f t="shared" si="9"/>
        <v>185</v>
      </c>
      <c r="N67" s="94">
        <v>0</v>
      </c>
      <c r="O67" s="94">
        <v>0</v>
      </c>
      <c r="P67" s="74">
        <v>184</v>
      </c>
      <c r="Q67" s="75">
        <v>0</v>
      </c>
      <c r="R67" s="75">
        <v>0</v>
      </c>
      <c r="S67" s="75">
        <v>45</v>
      </c>
      <c r="T67" s="75">
        <v>139</v>
      </c>
      <c r="U67" s="75">
        <v>1</v>
      </c>
      <c r="V67" s="75">
        <v>599</v>
      </c>
      <c r="W67" s="75" t="s">
        <v>147</v>
      </c>
      <c r="X67" s="75" t="s">
        <v>334</v>
      </c>
      <c r="Y67" s="76"/>
      <c r="Z67" s="73"/>
      <c r="AA67" s="75">
        <v>1</v>
      </c>
      <c r="AB67" s="60" t="s">
        <v>452</v>
      </c>
      <c r="AE67" s="121">
        <f t="shared" si="8"/>
        <v>28.387294767531071</v>
      </c>
      <c r="AF67" s="60">
        <f t="shared" si="2"/>
        <v>0</v>
      </c>
    </row>
    <row r="68" spans="1:32" s="92" customFormat="1" ht="18.75" x14ac:dyDescent="0.25">
      <c r="A68" s="59">
        <f t="shared" si="3"/>
        <v>58</v>
      </c>
      <c r="B68" s="72" t="s">
        <v>134</v>
      </c>
      <c r="C68" s="73" t="s">
        <v>66</v>
      </c>
      <c r="D68" s="94" t="s">
        <v>76</v>
      </c>
      <c r="E68" s="73" t="s">
        <v>111</v>
      </c>
      <c r="F68" s="94" t="s">
        <v>332</v>
      </c>
      <c r="G68" s="94" t="s">
        <v>335</v>
      </c>
      <c r="H68" s="73" t="s">
        <v>52</v>
      </c>
      <c r="I68" s="126">
        <v>6.75</v>
      </c>
      <c r="J68" s="94" t="s">
        <v>78</v>
      </c>
      <c r="K68" s="94">
        <v>0</v>
      </c>
      <c r="L68" s="94">
        <v>0</v>
      </c>
      <c r="M68" s="67">
        <f t="shared" si="9"/>
        <v>96</v>
      </c>
      <c r="N68" s="94">
        <v>0</v>
      </c>
      <c r="O68" s="94">
        <v>0</v>
      </c>
      <c r="P68" s="74">
        <v>95</v>
      </c>
      <c r="Q68" s="75">
        <v>0</v>
      </c>
      <c r="R68" s="75">
        <v>0</v>
      </c>
      <c r="S68" s="75">
        <v>14</v>
      </c>
      <c r="T68" s="75">
        <v>81</v>
      </c>
      <c r="U68" s="75">
        <v>1</v>
      </c>
      <c r="V68" s="75">
        <v>819</v>
      </c>
      <c r="W68" s="75" t="s">
        <v>147</v>
      </c>
      <c r="X68" s="75" t="s">
        <v>334</v>
      </c>
      <c r="Y68" s="76"/>
      <c r="Z68" s="73"/>
      <c r="AA68" s="75">
        <v>1</v>
      </c>
      <c r="AB68" s="60" t="s">
        <v>452</v>
      </c>
      <c r="AE68" s="121">
        <f t="shared" si="8"/>
        <v>14.222222222222221</v>
      </c>
      <c r="AF68" s="60">
        <f t="shared" si="2"/>
        <v>0</v>
      </c>
    </row>
    <row r="69" spans="1:32" s="92" customFormat="1" ht="18.75" x14ac:dyDescent="0.25">
      <c r="A69" s="59">
        <f t="shared" si="3"/>
        <v>59</v>
      </c>
      <c r="B69" s="72" t="s">
        <v>134</v>
      </c>
      <c r="C69" s="73" t="s">
        <v>66</v>
      </c>
      <c r="D69" s="94" t="s">
        <v>215</v>
      </c>
      <c r="E69" s="73" t="s">
        <v>162</v>
      </c>
      <c r="F69" s="94" t="s">
        <v>336</v>
      </c>
      <c r="G69" s="94" t="s">
        <v>337</v>
      </c>
      <c r="H69" s="73" t="s">
        <v>52</v>
      </c>
      <c r="I69" s="126">
        <v>3.6669999999999998</v>
      </c>
      <c r="J69" s="94" t="s">
        <v>100</v>
      </c>
      <c r="K69" s="94">
        <v>0</v>
      </c>
      <c r="L69" s="94">
        <v>0</v>
      </c>
      <c r="M69" s="67">
        <f t="shared" si="9"/>
        <v>10</v>
      </c>
      <c r="N69" s="94">
        <v>0</v>
      </c>
      <c r="O69" s="94">
        <v>0</v>
      </c>
      <c r="P69" s="74">
        <v>10</v>
      </c>
      <c r="Q69" s="75">
        <v>0</v>
      </c>
      <c r="R69" s="75">
        <v>0</v>
      </c>
      <c r="S69" s="75">
        <v>2</v>
      </c>
      <c r="T69" s="75">
        <v>8</v>
      </c>
      <c r="U69" s="75">
        <v>0</v>
      </c>
      <c r="V69" s="75">
        <v>190</v>
      </c>
      <c r="W69" s="75"/>
      <c r="X69" s="75" t="s">
        <v>338</v>
      </c>
      <c r="Y69" s="76"/>
      <c r="Z69" s="73"/>
      <c r="AA69" s="75">
        <v>1</v>
      </c>
      <c r="AB69" s="60" t="s">
        <v>453</v>
      </c>
      <c r="AE69" s="121">
        <f t="shared" si="8"/>
        <v>2.7270248159258252</v>
      </c>
      <c r="AF69" s="60">
        <f t="shared" si="2"/>
        <v>0</v>
      </c>
    </row>
    <row r="70" spans="1:32" s="92" customFormat="1" ht="18.75" x14ac:dyDescent="0.25">
      <c r="A70" s="59">
        <f t="shared" si="3"/>
        <v>60</v>
      </c>
      <c r="B70" s="72" t="s">
        <v>134</v>
      </c>
      <c r="C70" s="73" t="s">
        <v>66</v>
      </c>
      <c r="D70" s="94" t="s">
        <v>112</v>
      </c>
      <c r="E70" s="73" t="s">
        <v>111</v>
      </c>
      <c r="F70" s="94" t="s">
        <v>339</v>
      </c>
      <c r="G70" s="94" t="s">
        <v>340</v>
      </c>
      <c r="H70" s="73" t="s">
        <v>51</v>
      </c>
      <c r="I70" s="126">
        <v>0.8</v>
      </c>
      <c r="J70" s="94" t="s">
        <v>113</v>
      </c>
      <c r="K70" s="94">
        <v>0</v>
      </c>
      <c r="L70" s="94">
        <v>0</v>
      </c>
      <c r="M70" s="67">
        <f t="shared" si="9"/>
        <v>691</v>
      </c>
      <c r="N70" s="94">
        <v>0</v>
      </c>
      <c r="O70" s="94">
        <v>0</v>
      </c>
      <c r="P70" s="74">
        <v>691</v>
      </c>
      <c r="Q70" s="75">
        <v>0</v>
      </c>
      <c r="R70" s="75">
        <v>0</v>
      </c>
      <c r="S70" s="75">
        <v>40</v>
      </c>
      <c r="T70" s="75">
        <v>651</v>
      </c>
      <c r="U70" s="75">
        <v>0</v>
      </c>
      <c r="V70" s="75">
        <v>1396</v>
      </c>
      <c r="W70" s="75"/>
      <c r="X70" s="75" t="s">
        <v>341</v>
      </c>
      <c r="Y70" s="76" t="s">
        <v>342</v>
      </c>
      <c r="Z70" s="73" t="s">
        <v>80</v>
      </c>
      <c r="AA70" s="75">
        <v>0</v>
      </c>
      <c r="AB70" s="60" t="s">
        <v>453</v>
      </c>
      <c r="AE70" s="121">
        <f t="shared" si="8"/>
        <v>863.75</v>
      </c>
      <c r="AF70" s="60">
        <f t="shared" si="2"/>
        <v>0</v>
      </c>
    </row>
    <row r="71" spans="1:32" s="92" customFormat="1" ht="18.75" x14ac:dyDescent="0.25">
      <c r="A71" s="59">
        <f t="shared" si="3"/>
        <v>61</v>
      </c>
      <c r="B71" s="72" t="s">
        <v>134</v>
      </c>
      <c r="C71" s="73" t="s">
        <v>66</v>
      </c>
      <c r="D71" s="94" t="s">
        <v>112</v>
      </c>
      <c r="E71" s="73" t="s">
        <v>111</v>
      </c>
      <c r="F71" s="94" t="s">
        <v>340</v>
      </c>
      <c r="G71" s="94" t="s">
        <v>343</v>
      </c>
      <c r="H71" s="73" t="s">
        <v>51</v>
      </c>
      <c r="I71" s="126">
        <v>2.367</v>
      </c>
      <c r="J71" s="94" t="s">
        <v>344</v>
      </c>
      <c r="K71" s="94">
        <v>0</v>
      </c>
      <c r="L71" s="94">
        <v>0</v>
      </c>
      <c r="M71" s="67">
        <f t="shared" si="9"/>
        <v>453</v>
      </c>
      <c r="N71" s="94">
        <v>0</v>
      </c>
      <c r="O71" s="94">
        <v>0</v>
      </c>
      <c r="P71" s="74">
        <v>453</v>
      </c>
      <c r="Q71" s="75">
        <v>0</v>
      </c>
      <c r="R71" s="75">
        <v>0</v>
      </c>
      <c r="S71" s="75">
        <v>24</v>
      </c>
      <c r="T71" s="75">
        <v>429</v>
      </c>
      <c r="U71" s="75">
        <v>0</v>
      </c>
      <c r="V71" s="75">
        <v>830</v>
      </c>
      <c r="W71" s="75"/>
      <c r="X71" s="75" t="s">
        <v>341</v>
      </c>
      <c r="Y71" s="76" t="s">
        <v>342</v>
      </c>
      <c r="Z71" s="73" t="s">
        <v>80</v>
      </c>
      <c r="AA71" s="75">
        <v>1</v>
      </c>
      <c r="AB71" s="60" t="s">
        <v>453</v>
      </c>
      <c r="AC71" s="60" t="s">
        <v>456</v>
      </c>
      <c r="AE71" s="121">
        <f t="shared" si="8"/>
        <v>191.38149556400506</v>
      </c>
      <c r="AF71" s="60">
        <f t="shared" si="2"/>
        <v>1072.251</v>
      </c>
    </row>
    <row r="72" spans="1:32" s="92" customFormat="1" ht="18.75" x14ac:dyDescent="0.25">
      <c r="A72" s="59">
        <f t="shared" si="3"/>
        <v>62</v>
      </c>
      <c r="B72" s="72" t="s">
        <v>134</v>
      </c>
      <c r="C72" s="73" t="s">
        <v>66</v>
      </c>
      <c r="D72" s="94" t="s">
        <v>119</v>
      </c>
      <c r="E72" s="73" t="s">
        <v>111</v>
      </c>
      <c r="F72" s="94" t="s">
        <v>345</v>
      </c>
      <c r="G72" s="94" t="s">
        <v>346</v>
      </c>
      <c r="H72" s="73" t="s">
        <v>51</v>
      </c>
      <c r="I72" s="126">
        <v>0.83299999999999996</v>
      </c>
      <c r="J72" s="94" t="s">
        <v>125</v>
      </c>
      <c r="K72" s="94">
        <v>0</v>
      </c>
      <c r="L72" s="94">
        <v>0</v>
      </c>
      <c r="M72" s="67">
        <f t="shared" si="9"/>
        <v>344</v>
      </c>
      <c r="N72" s="94">
        <v>0</v>
      </c>
      <c r="O72" s="94">
        <v>0</v>
      </c>
      <c r="P72" s="74">
        <v>343</v>
      </c>
      <c r="Q72" s="75">
        <v>0</v>
      </c>
      <c r="R72" s="75">
        <v>0</v>
      </c>
      <c r="S72" s="75">
        <v>46</v>
      </c>
      <c r="T72" s="75">
        <v>297</v>
      </c>
      <c r="U72" s="75">
        <v>1</v>
      </c>
      <c r="V72" s="75">
        <v>417</v>
      </c>
      <c r="W72" s="75" t="s">
        <v>147</v>
      </c>
      <c r="X72" s="75" t="s">
        <v>347</v>
      </c>
      <c r="Y72" s="76" t="s">
        <v>114</v>
      </c>
      <c r="Z72" s="73" t="s">
        <v>115</v>
      </c>
      <c r="AA72" s="75">
        <v>1</v>
      </c>
      <c r="AB72" s="60" t="s">
        <v>453</v>
      </c>
      <c r="AC72" s="60" t="s">
        <v>456</v>
      </c>
      <c r="AE72" s="121">
        <f t="shared" si="8"/>
        <v>412.96518607442977</v>
      </c>
      <c r="AF72" s="60">
        <f t="shared" si="2"/>
        <v>286.55199999999996</v>
      </c>
    </row>
    <row r="73" spans="1:32" s="92" customFormat="1" ht="18.75" x14ac:dyDescent="0.25">
      <c r="A73" s="59">
        <f t="shared" si="3"/>
        <v>63</v>
      </c>
      <c r="B73" s="72" t="s">
        <v>134</v>
      </c>
      <c r="C73" s="73" t="s">
        <v>66</v>
      </c>
      <c r="D73" s="94" t="s">
        <v>348</v>
      </c>
      <c r="E73" s="73" t="s">
        <v>162</v>
      </c>
      <c r="F73" s="94" t="s">
        <v>349</v>
      </c>
      <c r="G73" s="94" t="s">
        <v>350</v>
      </c>
      <c r="H73" s="73" t="s">
        <v>52</v>
      </c>
      <c r="I73" s="126">
        <v>7.25</v>
      </c>
      <c r="J73" s="94" t="s">
        <v>351</v>
      </c>
      <c r="K73" s="94">
        <v>0</v>
      </c>
      <c r="L73" s="94">
        <v>0</v>
      </c>
      <c r="M73" s="67">
        <f t="shared" si="9"/>
        <v>80</v>
      </c>
      <c r="N73" s="94">
        <v>0</v>
      </c>
      <c r="O73" s="94">
        <v>0</v>
      </c>
      <c r="P73" s="74">
        <v>80</v>
      </c>
      <c r="Q73" s="75">
        <v>0</v>
      </c>
      <c r="R73" s="75">
        <v>0</v>
      </c>
      <c r="S73" s="75">
        <v>0</v>
      </c>
      <c r="T73" s="75">
        <v>80</v>
      </c>
      <c r="U73" s="75">
        <v>0</v>
      </c>
      <c r="V73" s="75">
        <v>75</v>
      </c>
      <c r="W73" s="75"/>
      <c r="X73" s="75" t="s">
        <v>352</v>
      </c>
      <c r="Y73" s="76"/>
      <c r="Z73" s="73"/>
      <c r="AA73" s="75">
        <v>1</v>
      </c>
      <c r="AB73" s="60" t="s">
        <v>453</v>
      </c>
      <c r="AE73" s="121">
        <f t="shared" si="8"/>
        <v>11.03448275862069</v>
      </c>
      <c r="AF73" s="60">
        <f t="shared" si="2"/>
        <v>0</v>
      </c>
    </row>
    <row r="74" spans="1:32" s="92" customFormat="1" ht="18.75" x14ac:dyDescent="0.25">
      <c r="A74" s="59">
        <f t="shared" si="3"/>
        <v>64</v>
      </c>
      <c r="B74" s="72" t="s">
        <v>134</v>
      </c>
      <c r="C74" s="73" t="s">
        <v>66</v>
      </c>
      <c r="D74" s="94" t="s">
        <v>265</v>
      </c>
      <c r="E74" s="73" t="s">
        <v>162</v>
      </c>
      <c r="F74" s="94" t="s">
        <v>353</v>
      </c>
      <c r="G74" s="94" t="s">
        <v>354</v>
      </c>
      <c r="H74" s="73" t="s">
        <v>52</v>
      </c>
      <c r="I74" s="126">
        <v>1.75</v>
      </c>
      <c r="J74" s="94" t="s">
        <v>107</v>
      </c>
      <c r="K74" s="94">
        <v>0</v>
      </c>
      <c r="L74" s="94">
        <v>0</v>
      </c>
      <c r="M74" s="67">
        <f t="shared" si="9"/>
        <v>2</v>
      </c>
      <c r="N74" s="94">
        <v>0</v>
      </c>
      <c r="O74" s="94">
        <v>0</v>
      </c>
      <c r="P74" s="74">
        <v>2</v>
      </c>
      <c r="Q74" s="75">
        <v>0</v>
      </c>
      <c r="R74" s="75">
        <v>0</v>
      </c>
      <c r="S74" s="75">
        <v>0</v>
      </c>
      <c r="T74" s="75">
        <v>2</v>
      </c>
      <c r="U74" s="75">
        <v>0</v>
      </c>
      <c r="V74" s="75">
        <v>100</v>
      </c>
      <c r="W74" s="75"/>
      <c r="X74" s="75" t="s">
        <v>355</v>
      </c>
      <c r="Y74" s="76"/>
      <c r="Z74" s="73"/>
      <c r="AA74" s="75">
        <v>0</v>
      </c>
      <c r="AB74" s="60" t="s">
        <v>453</v>
      </c>
      <c r="AE74" s="121">
        <f t="shared" si="8"/>
        <v>1.1428571428571428</v>
      </c>
      <c r="AF74" s="60">
        <f t="shared" si="2"/>
        <v>0</v>
      </c>
    </row>
    <row r="75" spans="1:32" s="92" customFormat="1" ht="18.75" x14ac:dyDescent="0.25">
      <c r="A75" s="59">
        <f t="shared" si="3"/>
        <v>65</v>
      </c>
      <c r="B75" s="72" t="s">
        <v>134</v>
      </c>
      <c r="C75" s="73" t="s">
        <v>66</v>
      </c>
      <c r="D75" s="94" t="s">
        <v>348</v>
      </c>
      <c r="E75" s="73" t="s">
        <v>162</v>
      </c>
      <c r="F75" s="94" t="s">
        <v>356</v>
      </c>
      <c r="G75" s="94" t="s">
        <v>357</v>
      </c>
      <c r="H75" s="73" t="s">
        <v>52</v>
      </c>
      <c r="I75" s="126">
        <v>7.6669999999999998</v>
      </c>
      <c r="J75" s="94" t="s">
        <v>351</v>
      </c>
      <c r="K75" s="94">
        <v>0</v>
      </c>
      <c r="L75" s="94">
        <v>0</v>
      </c>
      <c r="M75" s="67">
        <f t="shared" si="9"/>
        <v>80</v>
      </c>
      <c r="N75" s="94">
        <v>0</v>
      </c>
      <c r="O75" s="94">
        <v>0</v>
      </c>
      <c r="P75" s="74">
        <v>80</v>
      </c>
      <c r="Q75" s="75">
        <v>0</v>
      </c>
      <c r="R75" s="75">
        <v>0</v>
      </c>
      <c r="S75" s="75">
        <v>0</v>
      </c>
      <c r="T75" s="75">
        <v>80</v>
      </c>
      <c r="U75" s="75">
        <v>0</v>
      </c>
      <c r="V75" s="75">
        <v>75</v>
      </c>
      <c r="W75" s="75"/>
      <c r="X75" s="75" t="s">
        <v>358</v>
      </c>
      <c r="Y75" s="76"/>
      <c r="Z75" s="73"/>
      <c r="AA75" s="75">
        <v>1</v>
      </c>
      <c r="AB75" s="60" t="s">
        <v>453</v>
      </c>
      <c r="AE75" s="121">
        <f t="shared" si="8"/>
        <v>10.434328942219905</v>
      </c>
      <c r="AF75" s="60">
        <f t="shared" si="2"/>
        <v>0</v>
      </c>
    </row>
    <row r="76" spans="1:32" s="92" customFormat="1" ht="18.75" x14ac:dyDescent="0.25">
      <c r="A76" s="59">
        <f t="shared" si="3"/>
        <v>66</v>
      </c>
      <c r="B76" s="72" t="s">
        <v>134</v>
      </c>
      <c r="C76" s="73" t="s">
        <v>66</v>
      </c>
      <c r="D76" s="94" t="s">
        <v>348</v>
      </c>
      <c r="E76" s="73" t="s">
        <v>162</v>
      </c>
      <c r="F76" s="94" t="s">
        <v>359</v>
      </c>
      <c r="G76" s="94" t="s">
        <v>360</v>
      </c>
      <c r="H76" s="73" t="s">
        <v>52</v>
      </c>
      <c r="I76" s="126">
        <v>7.9169999999999998</v>
      </c>
      <c r="J76" s="94" t="s">
        <v>351</v>
      </c>
      <c r="K76" s="94">
        <v>0</v>
      </c>
      <c r="L76" s="94">
        <v>0</v>
      </c>
      <c r="M76" s="67">
        <f t="shared" si="9"/>
        <v>80</v>
      </c>
      <c r="N76" s="94">
        <v>0</v>
      </c>
      <c r="O76" s="94">
        <v>0</v>
      </c>
      <c r="P76" s="74">
        <v>80</v>
      </c>
      <c r="Q76" s="75">
        <v>0</v>
      </c>
      <c r="R76" s="75">
        <v>0</v>
      </c>
      <c r="S76" s="75">
        <v>0</v>
      </c>
      <c r="T76" s="75">
        <v>80</v>
      </c>
      <c r="U76" s="75">
        <v>0</v>
      </c>
      <c r="V76" s="75">
        <v>75</v>
      </c>
      <c r="W76" s="75"/>
      <c r="X76" s="75" t="s">
        <v>361</v>
      </c>
      <c r="Y76" s="76"/>
      <c r="Z76" s="73"/>
      <c r="AA76" s="75">
        <v>0</v>
      </c>
      <c r="AB76" s="60" t="s">
        <v>453</v>
      </c>
      <c r="AE76" s="121">
        <f t="shared" si="8"/>
        <v>10.104837691044589</v>
      </c>
      <c r="AF76" s="60">
        <f t="shared" si="2"/>
        <v>0</v>
      </c>
    </row>
    <row r="77" spans="1:32" s="92" customFormat="1" ht="18.75" x14ac:dyDescent="0.25">
      <c r="A77" s="59">
        <f t="shared" si="3"/>
        <v>67</v>
      </c>
      <c r="B77" s="72" t="s">
        <v>134</v>
      </c>
      <c r="C77" s="73" t="s">
        <v>66</v>
      </c>
      <c r="D77" s="94" t="s">
        <v>348</v>
      </c>
      <c r="E77" s="73" t="s">
        <v>162</v>
      </c>
      <c r="F77" s="94" t="s">
        <v>362</v>
      </c>
      <c r="G77" s="94" t="s">
        <v>363</v>
      </c>
      <c r="H77" s="73" t="s">
        <v>52</v>
      </c>
      <c r="I77" s="126">
        <v>8</v>
      </c>
      <c r="J77" s="94" t="s">
        <v>351</v>
      </c>
      <c r="K77" s="94">
        <v>0</v>
      </c>
      <c r="L77" s="94">
        <v>0</v>
      </c>
      <c r="M77" s="67">
        <f t="shared" si="9"/>
        <v>80</v>
      </c>
      <c r="N77" s="94">
        <v>0</v>
      </c>
      <c r="O77" s="94">
        <v>0</v>
      </c>
      <c r="P77" s="74">
        <v>80</v>
      </c>
      <c r="Q77" s="75">
        <v>0</v>
      </c>
      <c r="R77" s="75">
        <v>0</v>
      </c>
      <c r="S77" s="75">
        <v>0</v>
      </c>
      <c r="T77" s="75">
        <v>80</v>
      </c>
      <c r="U77" s="75">
        <v>0</v>
      </c>
      <c r="V77" s="75">
        <v>75</v>
      </c>
      <c r="W77" s="75"/>
      <c r="X77" s="75" t="s">
        <v>364</v>
      </c>
      <c r="Y77" s="76"/>
      <c r="Z77" s="73"/>
      <c r="AA77" s="75">
        <v>1</v>
      </c>
      <c r="AB77" s="60" t="s">
        <v>453</v>
      </c>
      <c r="AE77" s="121">
        <f t="shared" si="8"/>
        <v>10</v>
      </c>
      <c r="AF77" s="60">
        <f t="shared" ref="AF77:AF102" si="10">SUM(AA77=1)*(H77=$H$107)*M77*I77</f>
        <v>0</v>
      </c>
    </row>
    <row r="78" spans="1:32" s="92" customFormat="1" ht="18.75" x14ac:dyDescent="0.25">
      <c r="A78" s="59">
        <f t="shared" si="3"/>
        <v>68</v>
      </c>
      <c r="B78" s="72" t="s">
        <v>134</v>
      </c>
      <c r="C78" s="73" t="s">
        <v>66</v>
      </c>
      <c r="D78" s="94" t="s">
        <v>348</v>
      </c>
      <c r="E78" s="73" t="s">
        <v>162</v>
      </c>
      <c r="F78" s="94" t="s">
        <v>365</v>
      </c>
      <c r="G78" s="94" t="s">
        <v>366</v>
      </c>
      <c r="H78" s="73" t="s">
        <v>52</v>
      </c>
      <c r="I78" s="126">
        <v>7.9169999999999998</v>
      </c>
      <c r="J78" s="94" t="s">
        <v>351</v>
      </c>
      <c r="K78" s="94">
        <v>0</v>
      </c>
      <c r="L78" s="94">
        <v>0</v>
      </c>
      <c r="M78" s="67">
        <f t="shared" si="9"/>
        <v>80</v>
      </c>
      <c r="N78" s="94">
        <v>0</v>
      </c>
      <c r="O78" s="94">
        <v>0</v>
      </c>
      <c r="P78" s="74">
        <v>80</v>
      </c>
      <c r="Q78" s="75">
        <v>0</v>
      </c>
      <c r="R78" s="75">
        <v>0</v>
      </c>
      <c r="S78" s="75">
        <v>0</v>
      </c>
      <c r="T78" s="75">
        <v>80</v>
      </c>
      <c r="U78" s="75">
        <v>0</v>
      </c>
      <c r="V78" s="75">
        <v>59</v>
      </c>
      <c r="W78" s="75"/>
      <c r="X78" s="75" t="s">
        <v>367</v>
      </c>
      <c r="Y78" s="76"/>
      <c r="Z78" s="73"/>
      <c r="AA78" s="75">
        <v>1</v>
      </c>
      <c r="AB78" s="60" t="s">
        <v>454</v>
      </c>
      <c r="AE78" s="121">
        <f t="shared" si="8"/>
        <v>10.104837691044589</v>
      </c>
      <c r="AF78" s="60">
        <f t="shared" si="10"/>
        <v>0</v>
      </c>
    </row>
    <row r="79" spans="1:32" s="92" customFormat="1" ht="18.75" x14ac:dyDescent="0.25">
      <c r="A79" s="59">
        <f t="shared" si="3"/>
        <v>69</v>
      </c>
      <c r="B79" s="72" t="s">
        <v>134</v>
      </c>
      <c r="C79" s="73" t="s">
        <v>66</v>
      </c>
      <c r="D79" s="94" t="s">
        <v>117</v>
      </c>
      <c r="E79" s="73" t="s">
        <v>111</v>
      </c>
      <c r="F79" s="94" t="s">
        <v>368</v>
      </c>
      <c r="G79" s="94" t="s">
        <v>369</v>
      </c>
      <c r="H79" s="73" t="s">
        <v>51</v>
      </c>
      <c r="I79" s="126">
        <v>1.3</v>
      </c>
      <c r="J79" s="94" t="s">
        <v>118</v>
      </c>
      <c r="K79" s="94">
        <v>0</v>
      </c>
      <c r="L79" s="94">
        <v>0</v>
      </c>
      <c r="M79" s="67">
        <f t="shared" si="9"/>
        <v>667</v>
      </c>
      <c r="N79" s="94">
        <v>0</v>
      </c>
      <c r="O79" s="94">
        <v>0</v>
      </c>
      <c r="P79" s="74">
        <v>667</v>
      </c>
      <c r="Q79" s="75">
        <v>0</v>
      </c>
      <c r="R79" s="75">
        <v>0</v>
      </c>
      <c r="S79" s="75">
        <v>38</v>
      </c>
      <c r="T79" s="75">
        <v>629</v>
      </c>
      <c r="U79" s="75">
        <v>0</v>
      </c>
      <c r="V79" s="75">
        <v>1175</v>
      </c>
      <c r="W79" s="75"/>
      <c r="X79" s="75" t="s">
        <v>370</v>
      </c>
      <c r="Y79" s="76" t="s">
        <v>154</v>
      </c>
      <c r="Z79" s="73" t="s">
        <v>94</v>
      </c>
      <c r="AA79" s="75">
        <v>1</v>
      </c>
      <c r="AB79" s="60" t="s">
        <v>454</v>
      </c>
      <c r="AC79" s="60" t="s">
        <v>456</v>
      </c>
      <c r="AE79" s="121">
        <f t="shared" si="8"/>
        <v>513.07692307692309</v>
      </c>
      <c r="AF79" s="60">
        <f t="shared" si="10"/>
        <v>867.1</v>
      </c>
    </row>
    <row r="80" spans="1:32" s="92" customFormat="1" ht="18.75" x14ac:dyDescent="0.25">
      <c r="A80" s="59">
        <f t="shared" si="3"/>
        <v>70</v>
      </c>
      <c r="B80" s="72" t="s">
        <v>134</v>
      </c>
      <c r="C80" s="73" t="s">
        <v>66</v>
      </c>
      <c r="D80" s="94" t="s">
        <v>116</v>
      </c>
      <c r="E80" s="73" t="s">
        <v>111</v>
      </c>
      <c r="F80" s="94" t="s">
        <v>371</v>
      </c>
      <c r="G80" s="94" t="s">
        <v>372</v>
      </c>
      <c r="H80" s="73" t="s">
        <v>51</v>
      </c>
      <c r="I80" s="126">
        <v>3</v>
      </c>
      <c r="J80" s="94" t="s">
        <v>373</v>
      </c>
      <c r="K80" s="94">
        <v>0</v>
      </c>
      <c r="L80" s="94">
        <v>0</v>
      </c>
      <c r="M80" s="67">
        <f t="shared" si="9"/>
        <v>101</v>
      </c>
      <c r="N80" s="94">
        <v>0</v>
      </c>
      <c r="O80" s="94">
        <v>0</v>
      </c>
      <c r="P80" s="74">
        <v>100</v>
      </c>
      <c r="Q80" s="75">
        <v>0</v>
      </c>
      <c r="R80" s="75">
        <v>0</v>
      </c>
      <c r="S80" s="75">
        <v>30</v>
      </c>
      <c r="T80" s="75">
        <v>70</v>
      </c>
      <c r="U80" s="75">
        <v>1</v>
      </c>
      <c r="V80" s="75">
        <v>137</v>
      </c>
      <c r="W80" s="75" t="s">
        <v>147</v>
      </c>
      <c r="X80" s="75" t="s">
        <v>374</v>
      </c>
      <c r="Y80" s="76" t="s">
        <v>77</v>
      </c>
      <c r="Z80" s="73" t="s">
        <v>123</v>
      </c>
      <c r="AA80" s="75">
        <v>1</v>
      </c>
      <c r="AB80" s="60" t="s">
        <v>454</v>
      </c>
      <c r="AC80" s="60" t="s">
        <v>456</v>
      </c>
      <c r="AE80" s="121">
        <f t="shared" si="8"/>
        <v>33.666666666666664</v>
      </c>
      <c r="AF80" s="60">
        <f t="shared" si="10"/>
        <v>303</v>
      </c>
    </row>
    <row r="81" spans="1:32" s="92" customFormat="1" ht="18.75" x14ac:dyDescent="0.25">
      <c r="A81" s="59">
        <f t="shared" si="3"/>
        <v>71</v>
      </c>
      <c r="B81" s="72" t="s">
        <v>134</v>
      </c>
      <c r="C81" s="73" t="s">
        <v>66</v>
      </c>
      <c r="D81" s="94" t="s">
        <v>348</v>
      </c>
      <c r="E81" s="73" t="s">
        <v>162</v>
      </c>
      <c r="F81" s="94" t="s">
        <v>375</v>
      </c>
      <c r="G81" s="94" t="s">
        <v>376</v>
      </c>
      <c r="H81" s="73" t="s">
        <v>52</v>
      </c>
      <c r="I81" s="126">
        <v>7.8330000000000002</v>
      </c>
      <c r="J81" s="94" t="s">
        <v>351</v>
      </c>
      <c r="K81" s="94">
        <v>0</v>
      </c>
      <c r="L81" s="94">
        <v>0</v>
      </c>
      <c r="M81" s="67">
        <f t="shared" si="9"/>
        <v>80</v>
      </c>
      <c r="N81" s="94">
        <v>0</v>
      </c>
      <c r="O81" s="94">
        <v>0</v>
      </c>
      <c r="P81" s="74">
        <v>80</v>
      </c>
      <c r="Q81" s="75">
        <v>0</v>
      </c>
      <c r="R81" s="75">
        <v>0</v>
      </c>
      <c r="S81" s="75">
        <v>0</v>
      </c>
      <c r="T81" s="75">
        <v>80</v>
      </c>
      <c r="U81" s="75">
        <v>0</v>
      </c>
      <c r="V81" s="75">
        <v>59</v>
      </c>
      <c r="W81" s="75"/>
      <c r="X81" s="75" t="s">
        <v>377</v>
      </c>
      <c r="Y81" s="76"/>
      <c r="Z81" s="73"/>
      <c r="AA81" s="75">
        <v>1</v>
      </c>
      <c r="AB81" s="60" t="s">
        <v>454</v>
      </c>
      <c r="AE81" s="121">
        <f t="shared" si="8"/>
        <v>10.213200561726032</v>
      </c>
      <c r="AF81" s="60">
        <f t="shared" si="10"/>
        <v>0</v>
      </c>
    </row>
    <row r="82" spans="1:32" s="92" customFormat="1" ht="18.75" x14ac:dyDescent="0.25">
      <c r="A82" s="59">
        <f t="shared" si="3"/>
        <v>72</v>
      </c>
      <c r="B82" s="72" t="s">
        <v>134</v>
      </c>
      <c r="C82" s="73" t="s">
        <v>66</v>
      </c>
      <c r="D82" s="94" t="s">
        <v>348</v>
      </c>
      <c r="E82" s="73" t="s">
        <v>162</v>
      </c>
      <c r="F82" s="94" t="s">
        <v>378</v>
      </c>
      <c r="G82" s="94" t="s">
        <v>379</v>
      </c>
      <c r="H82" s="73" t="s">
        <v>52</v>
      </c>
      <c r="I82" s="126">
        <v>7.6669999999999998</v>
      </c>
      <c r="J82" s="94" t="s">
        <v>351</v>
      </c>
      <c r="K82" s="94">
        <v>0</v>
      </c>
      <c r="L82" s="94">
        <v>0</v>
      </c>
      <c r="M82" s="67">
        <f t="shared" si="9"/>
        <v>80</v>
      </c>
      <c r="N82" s="94">
        <v>0</v>
      </c>
      <c r="O82" s="94">
        <v>0</v>
      </c>
      <c r="P82" s="74">
        <v>80</v>
      </c>
      <c r="Q82" s="75">
        <v>0</v>
      </c>
      <c r="R82" s="75">
        <v>0</v>
      </c>
      <c r="S82" s="75">
        <v>0</v>
      </c>
      <c r="T82" s="75">
        <v>80</v>
      </c>
      <c r="U82" s="75">
        <v>0</v>
      </c>
      <c r="V82" s="75">
        <v>59</v>
      </c>
      <c r="W82" s="75"/>
      <c r="X82" s="75" t="s">
        <v>380</v>
      </c>
      <c r="Y82" s="76"/>
      <c r="Z82" s="73"/>
      <c r="AA82" s="75">
        <v>1</v>
      </c>
      <c r="AB82" s="60" t="s">
        <v>454</v>
      </c>
      <c r="AE82" s="121">
        <f t="shared" si="8"/>
        <v>10.434328942219905</v>
      </c>
      <c r="AF82" s="60">
        <f t="shared" si="10"/>
        <v>0</v>
      </c>
    </row>
    <row r="83" spans="1:32" s="92" customFormat="1" ht="18.75" x14ac:dyDescent="0.25">
      <c r="A83" s="59">
        <f t="shared" si="3"/>
        <v>73</v>
      </c>
      <c r="B83" s="72" t="s">
        <v>134</v>
      </c>
      <c r="C83" s="73" t="s">
        <v>66</v>
      </c>
      <c r="D83" s="94" t="s">
        <v>348</v>
      </c>
      <c r="E83" s="73" t="s">
        <v>162</v>
      </c>
      <c r="F83" s="94" t="s">
        <v>381</v>
      </c>
      <c r="G83" s="94" t="s">
        <v>382</v>
      </c>
      <c r="H83" s="73" t="s">
        <v>52</v>
      </c>
      <c r="I83" s="126">
        <v>8.3330000000000002</v>
      </c>
      <c r="J83" s="94" t="s">
        <v>351</v>
      </c>
      <c r="K83" s="94">
        <v>0</v>
      </c>
      <c r="L83" s="94">
        <v>0</v>
      </c>
      <c r="M83" s="67">
        <f t="shared" si="9"/>
        <v>80</v>
      </c>
      <c r="N83" s="94">
        <v>0</v>
      </c>
      <c r="O83" s="94">
        <v>0</v>
      </c>
      <c r="P83" s="74">
        <v>80</v>
      </c>
      <c r="Q83" s="75">
        <v>0</v>
      </c>
      <c r="R83" s="75">
        <v>0</v>
      </c>
      <c r="S83" s="75">
        <v>0</v>
      </c>
      <c r="T83" s="75">
        <v>80</v>
      </c>
      <c r="U83" s="75">
        <v>0</v>
      </c>
      <c r="V83" s="75">
        <v>59</v>
      </c>
      <c r="W83" s="75"/>
      <c r="X83" s="75" t="s">
        <v>383</v>
      </c>
      <c r="Y83" s="76"/>
      <c r="Z83" s="73"/>
      <c r="AA83" s="75">
        <v>1</v>
      </c>
      <c r="AB83" s="60" t="s">
        <v>454</v>
      </c>
      <c r="AE83" s="121">
        <f t="shared" si="8"/>
        <v>9.6003840153606141</v>
      </c>
      <c r="AF83" s="60">
        <f t="shared" si="10"/>
        <v>0</v>
      </c>
    </row>
    <row r="84" spans="1:32" s="92" customFormat="1" ht="18.75" x14ac:dyDescent="0.25">
      <c r="A84" s="59">
        <f t="shared" si="3"/>
        <v>74</v>
      </c>
      <c r="B84" s="72" t="s">
        <v>134</v>
      </c>
      <c r="C84" s="73" t="s">
        <v>66</v>
      </c>
      <c r="D84" s="94" t="s">
        <v>348</v>
      </c>
      <c r="E84" s="73" t="s">
        <v>162</v>
      </c>
      <c r="F84" s="94" t="s">
        <v>384</v>
      </c>
      <c r="G84" s="94" t="s">
        <v>385</v>
      </c>
      <c r="H84" s="73" t="s">
        <v>52</v>
      </c>
      <c r="I84" s="126">
        <v>8</v>
      </c>
      <c r="J84" s="94" t="s">
        <v>351</v>
      </c>
      <c r="K84" s="94">
        <v>0</v>
      </c>
      <c r="L84" s="94">
        <v>0</v>
      </c>
      <c r="M84" s="67">
        <f t="shared" si="9"/>
        <v>80</v>
      </c>
      <c r="N84" s="94">
        <v>0</v>
      </c>
      <c r="O84" s="94">
        <v>0</v>
      </c>
      <c r="P84" s="74">
        <v>80</v>
      </c>
      <c r="Q84" s="75">
        <v>0</v>
      </c>
      <c r="R84" s="75">
        <v>0</v>
      </c>
      <c r="S84" s="75">
        <v>0</v>
      </c>
      <c r="T84" s="75">
        <v>80</v>
      </c>
      <c r="U84" s="75">
        <v>0</v>
      </c>
      <c r="V84" s="75">
        <v>59</v>
      </c>
      <c r="W84" s="75"/>
      <c r="X84" s="75" t="s">
        <v>386</v>
      </c>
      <c r="Y84" s="76"/>
      <c r="Z84" s="73"/>
      <c r="AA84" s="75">
        <v>1</v>
      </c>
      <c r="AB84" s="60" t="s">
        <v>454</v>
      </c>
      <c r="AE84" s="121">
        <f t="shared" si="8"/>
        <v>10</v>
      </c>
      <c r="AF84" s="60">
        <f t="shared" si="10"/>
        <v>0</v>
      </c>
    </row>
    <row r="85" spans="1:32" s="92" customFormat="1" ht="18.75" x14ac:dyDescent="0.25">
      <c r="A85" s="59">
        <f t="shared" si="3"/>
        <v>75</v>
      </c>
      <c r="B85" s="72" t="s">
        <v>134</v>
      </c>
      <c r="C85" s="73" t="s">
        <v>66</v>
      </c>
      <c r="D85" s="94" t="s">
        <v>348</v>
      </c>
      <c r="E85" s="73" t="s">
        <v>162</v>
      </c>
      <c r="F85" s="94" t="s">
        <v>387</v>
      </c>
      <c r="G85" s="94" t="s">
        <v>388</v>
      </c>
      <c r="H85" s="73" t="s">
        <v>52</v>
      </c>
      <c r="I85" s="126">
        <v>7.75</v>
      </c>
      <c r="J85" s="94" t="s">
        <v>351</v>
      </c>
      <c r="K85" s="94">
        <v>0</v>
      </c>
      <c r="L85" s="94">
        <v>0</v>
      </c>
      <c r="M85" s="67">
        <f t="shared" si="9"/>
        <v>80</v>
      </c>
      <c r="N85" s="94">
        <v>0</v>
      </c>
      <c r="O85" s="94">
        <v>0</v>
      </c>
      <c r="P85" s="74">
        <v>80</v>
      </c>
      <c r="Q85" s="75">
        <v>0</v>
      </c>
      <c r="R85" s="75">
        <v>0</v>
      </c>
      <c r="S85" s="75">
        <v>0</v>
      </c>
      <c r="T85" s="75">
        <v>80</v>
      </c>
      <c r="U85" s="75">
        <v>0</v>
      </c>
      <c r="V85" s="75">
        <v>59</v>
      </c>
      <c r="W85" s="75"/>
      <c r="X85" s="75" t="s">
        <v>389</v>
      </c>
      <c r="Y85" s="76"/>
      <c r="Z85" s="73"/>
      <c r="AA85" s="75">
        <v>1</v>
      </c>
      <c r="AB85" s="60" t="s">
        <v>454</v>
      </c>
      <c r="AE85" s="121">
        <f t="shared" si="8"/>
        <v>10.32258064516129</v>
      </c>
      <c r="AF85" s="60">
        <f t="shared" si="10"/>
        <v>0</v>
      </c>
    </row>
    <row r="86" spans="1:32" s="92" customFormat="1" ht="18.75" x14ac:dyDescent="0.25">
      <c r="A86" s="59">
        <f t="shared" si="3"/>
        <v>76</v>
      </c>
      <c r="B86" s="72" t="s">
        <v>134</v>
      </c>
      <c r="C86" s="73" t="s">
        <v>66</v>
      </c>
      <c r="D86" s="94" t="s">
        <v>117</v>
      </c>
      <c r="E86" s="73" t="s">
        <v>111</v>
      </c>
      <c r="F86" s="94" t="s">
        <v>390</v>
      </c>
      <c r="G86" s="94" t="s">
        <v>391</v>
      </c>
      <c r="H86" s="73" t="s">
        <v>51</v>
      </c>
      <c r="I86" s="126">
        <v>0.5</v>
      </c>
      <c r="J86" s="94" t="s">
        <v>118</v>
      </c>
      <c r="K86" s="94">
        <v>0</v>
      </c>
      <c r="L86" s="94">
        <v>0</v>
      </c>
      <c r="M86" s="67">
        <f t="shared" si="9"/>
        <v>667</v>
      </c>
      <c r="N86" s="94">
        <v>0</v>
      </c>
      <c r="O86" s="94">
        <v>0</v>
      </c>
      <c r="P86" s="74">
        <v>667</v>
      </c>
      <c r="Q86" s="75">
        <v>0</v>
      </c>
      <c r="R86" s="75">
        <v>0</v>
      </c>
      <c r="S86" s="75">
        <v>38</v>
      </c>
      <c r="T86" s="75">
        <v>629</v>
      </c>
      <c r="U86" s="75">
        <v>0</v>
      </c>
      <c r="V86" s="75">
        <v>570</v>
      </c>
      <c r="W86" s="75"/>
      <c r="X86" s="75" t="s">
        <v>392</v>
      </c>
      <c r="Y86" s="76" t="s">
        <v>114</v>
      </c>
      <c r="Z86" s="73" t="s">
        <v>115</v>
      </c>
      <c r="AA86" s="75">
        <v>0</v>
      </c>
      <c r="AB86" s="60" t="s">
        <v>455</v>
      </c>
      <c r="AE86" s="121">
        <f t="shared" si="8"/>
        <v>1334</v>
      </c>
      <c r="AF86" s="60">
        <f t="shared" si="10"/>
        <v>0</v>
      </c>
    </row>
    <row r="87" spans="1:32" s="92" customFormat="1" ht="18.75" x14ac:dyDescent="0.25">
      <c r="A87" s="59">
        <f t="shared" si="3"/>
        <v>77</v>
      </c>
      <c r="B87" s="72" t="s">
        <v>134</v>
      </c>
      <c r="C87" s="73" t="s">
        <v>66</v>
      </c>
      <c r="D87" s="94" t="s">
        <v>116</v>
      </c>
      <c r="E87" s="73" t="s">
        <v>111</v>
      </c>
      <c r="F87" s="94" t="s">
        <v>393</v>
      </c>
      <c r="G87" s="94" t="s">
        <v>394</v>
      </c>
      <c r="H87" s="73" t="s">
        <v>51</v>
      </c>
      <c r="I87" s="126">
        <v>0.91700000000000004</v>
      </c>
      <c r="J87" s="94" t="s">
        <v>395</v>
      </c>
      <c r="K87" s="94">
        <v>0</v>
      </c>
      <c r="L87" s="94">
        <v>0</v>
      </c>
      <c r="M87" s="67">
        <f t="shared" si="9"/>
        <v>123</v>
      </c>
      <c r="N87" s="94">
        <v>0</v>
      </c>
      <c r="O87" s="94">
        <v>0</v>
      </c>
      <c r="P87" s="74">
        <v>123</v>
      </c>
      <c r="Q87" s="75">
        <v>0</v>
      </c>
      <c r="R87" s="75">
        <v>0</v>
      </c>
      <c r="S87" s="75">
        <v>54</v>
      </c>
      <c r="T87" s="75">
        <v>69</v>
      </c>
      <c r="U87" s="75">
        <v>0</v>
      </c>
      <c r="V87" s="75">
        <v>1310</v>
      </c>
      <c r="W87" s="75"/>
      <c r="X87" s="75" t="s">
        <v>396</v>
      </c>
      <c r="Y87" s="76" t="s">
        <v>154</v>
      </c>
      <c r="Z87" s="73" t="s">
        <v>80</v>
      </c>
      <c r="AA87" s="75">
        <v>1</v>
      </c>
      <c r="AB87" s="60" t="s">
        <v>455</v>
      </c>
      <c r="AC87" s="60" t="s">
        <v>456</v>
      </c>
      <c r="AE87" s="121">
        <f t="shared" si="8"/>
        <v>134.1330425299891</v>
      </c>
      <c r="AF87" s="60">
        <f t="shared" si="10"/>
        <v>112.79100000000001</v>
      </c>
    </row>
    <row r="88" spans="1:32" s="92" customFormat="1" ht="18.75" x14ac:dyDescent="0.25">
      <c r="A88" s="59">
        <f t="shared" si="3"/>
        <v>78</v>
      </c>
      <c r="B88" s="72" t="s">
        <v>134</v>
      </c>
      <c r="C88" s="73" t="s">
        <v>66</v>
      </c>
      <c r="D88" s="94" t="s">
        <v>112</v>
      </c>
      <c r="E88" s="73" t="s">
        <v>111</v>
      </c>
      <c r="F88" s="94" t="s">
        <v>397</v>
      </c>
      <c r="G88" s="94" t="s">
        <v>398</v>
      </c>
      <c r="H88" s="73" t="s">
        <v>51</v>
      </c>
      <c r="I88" s="126">
        <v>0.75</v>
      </c>
      <c r="J88" s="94" t="s">
        <v>113</v>
      </c>
      <c r="K88" s="94">
        <v>0</v>
      </c>
      <c r="L88" s="94">
        <v>0</v>
      </c>
      <c r="M88" s="67">
        <f t="shared" si="9"/>
        <v>691</v>
      </c>
      <c r="N88" s="94">
        <v>0</v>
      </c>
      <c r="O88" s="94">
        <v>0</v>
      </c>
      <c r="P88" s="74">
        <v>691</v>
      </c>
      <c r="Q88" s="75">
        <v>0</v>
      </c>
      <c r="R88" s="75">
        <v>0</v>
      </c>
      <c r="S88" s="75">
        <v>40</v>
      </c>
      <c r="T88" s="75">
        <v>651</v>
      </c>
      <c r="U88" s="75">
        <v>0</v>
      </c>
      <c r="V88" s="75">
        <v>600</v>
      </c>
      <c r="W88" s="75"/>
      <c r="X88" s="75" t="s">
        <v>399</v>
      </c>
      <c r="Y88" s="76" t="s">
        <v>154</v>
      </c>
      <c r="Z88" s="73" t="s">
        <v>80</v>
      </c>
      <c r="AA88" s="75">
        <v>1</v>
      </c>
      <c r="AB88" s="60" t="s">
        <v>455</v>
      </c>
      <c r="AC88" s="60" t="s">
        <v>456</v>
      </c>
      <c r="AE88" s="121">
        <f t="shared" si="8"/>
        <v>921.33333333333337</v>
      </c>
      <c r="AF88" s="60">
        <f t="shared" si="10"/>
        <v>518.25</v>
      </c>
    </row>
    <row r="89" spans="1:32" s="92" customFormat="1" ht="18.75" x14ac:dyDescent="0.25">
      <c r="A89" s="59">
        <f t="shared" si="3"/>
        <v>79</v>
      </c>
      <c r="B89" s="72" t="s">
        <v>134</v>
      </c>
      <c r="C89" s="73" t="s">
        <v>66</v>
      </c>
      <c r="D89" s="94" t="s">
        <v>116</v>
      </c>
      <c r="E89" s="73" t="s">
        <v>111</v>
      </c>
      <c r="F89" s="94" t="s">
        <v>400</v>
      </c>
      <c r="G89" s="94" t="s">
        <v>401</v>
      </c>
      <c r="H89" s="73" t="s">
        <v>51</v>
      </c>
      <c r="I89" s="126">
        <v>12.2</v>
      </c>
      <c r="J89" s="94" t="s">
        <v>395</v>
      </c>
      <c r="K89" s="94">
        <v>0</v>
      </c>
      <c r="L89" s="94">
        <v>0</v>
      </c>
      <c r="M89" s="67">
        <f t="shared" si="9"/>
        <v>123</v>
      </c>
      <c r="N89" s="94">
        <v>0</v>
      </c>
      <c r="O89" s="94">
        <v>0</v>
      </c>
      <c r="P89" s="74">
        <v>123</v>
      </c>
      <c r="Q89" s="75">
        <v>0</v>
      </c>
      <c r="R89" s="75">
        <v>0</v>
      </c>
      <c r="S89" s="75">
        <v>54</v>
      </c>
      <c r="T89" s="75">
        <v>69</v>
      </c>
      <c r="U89" s="75">
        <v>0</v>
      </c>
      <c r="V89" s="75">
        <v>1300</v>
      </c>
      <c r="W89" s="75"/>
      <c r="X89" s="75" t="s">
        <v>402</v>
      </c>
      <c r="Y89" s="76" t="s">
        <v>154</v>
      </c>
      <c r="Z89" s="73" t="s">
        <v>80</v>
      </c>
      <c r="AA89" s="75">
        <v>1</v>
      </c>
      <c r="AB89" s="60" t="s">
        <v>455</v>
      </c>
      <c r="AC89" s="60" t="s">
        <v>456</v>
      </c>
      <c r="AE89" s="121">
        <f t="shared" si="8"/>
        <v>10.081967213114755</v>
      </c>
      <c r="AF89" s="60">
        <f t="shared" si="10"/>
        <v>1500.6</v>
      </c>
    </row>
    <row r="90" spans="1:32" s="92" customFormat="1" ht="18.75" x14ac:dyDescent="0.25">
      <c r="A90" s="59">
        <f t="shared" si="3"/>
        <v>80</v>
      </c>
      <c r="B90" s="72" t="s">
        <v>134</v>
      </c>
      <c r="C90" s="73" t="s">
        <v>66</v>
      </c>
      <c r="D90" s="73" t="s">
        <v>76</v>
      </c>
      <c r="E90" s="73" t="s">
        <v>111</v>
      </c>
      <c r="F90" s="77" t="s">
        <v>403</v>
      </c>
      <c r="G90" s="77" t="s">
        <v>404</v>
      </c>
      <c r="H90" s="73" t="s">
        <v>51</v>
      </c>
      <c r="I90" s="126">
        <v>15.25</v>
      </c>
      <c r="J90" s="94" t="s">
        <v>78</v>
      </c>
      <c r="K90" s="94">
        <v>0</v>
      </c>
      <c r="L90" s="94">
        <v>0</v>
      </c>
      <c r="M90" s="67">
        <f>N90+O90+P90+U90</f>
        <v>99</v>
      </c>
      <c r="N90" s="94">
        <v>0</v>
      </c>
      <c r="O90" s="94">
        <v>0</v>
      </c>
      <c r="P90" s="74">
        <v>98</v>
      </c>
      <c r="Q90" s="75">
        <v>0</v>
      </c>
      <c r="R90" s="75">
        <v>0</v>
      </c>
      <c r="S90" s="75">
        <v>16</v>
      </c>
      <c r="T90" s="75">
        <v>82</v>
      </c>
      <c r="U90" s="75">
        <v>1</v>
      </c>
      <c r="V90" s="75">
        <v>800</v>
      </c>
      <c r="W90" s="94" t="s">
        <v>147</v>
      </c>
      <c r="X90" s="75" t="s">
        <v>405</v>
      </c>
      <c r="Y90" s="76" t="s">
        <v>154</v>
      </c>
      <c r="Z90" s="73" t="s">
        <v>80</v>
      </c>
      <c r="AA90" s="75">
        <v>1</v>
      </c>
      <c r="AB90" s="60" t="s">
        <v>455</v>
      </c>
      <c r="AC90" s="60" t="s">
        <v>456</v>
      </c>
      <c r="AE90" s="121">
        <f t="shared" si="8"/>
        <v>6.4918032786885247</v>
      </c>
      <c r="AF90" s="60">
        <f t="shared" si="10"/>
        <v>1509.75</v>
      </c>
    </row>
    <row r="91" spans="1:32" s="92" customFormat="1" ht="18.75" x14ac:dyDescent="0.25">
      <c r="A91" s="59">
        <f t="shared" si="3"/>
        <v>81</v>
      </c>
      <c r="B91" s="72" t="s">
        <v>134</v>
      </c>
      <c r="C91" s="73" t="s">
        <v>66</v>
      </c>
      <c r="D91" s="73" t="s">
        <v>112</v>
      </c>
      <c r="E91" s="73" t="s">
        <v>111</v>
      </c>
      <c r="F91" s="95" t="s">
        <v>406</v>
      </c>
      <c r="G91" s="95" t="s">
        <v>407</v>
      </c>
      <c r="H91" s="73" t="s">
        <v>51</v>
      </c>
      <c r="I91" s="126">
        <v>8.6170000000000009</v>
      </c>
      <c r="J91" s="75" t="s">
        <v>113</v>
      </c>
      <c r="K91" s="94">
        <v>0</v>
      </c>
      <c r="L91" s="94">
        <v>0</v>
      </c>
      <c r="M91" s="67">
        <f t="shared" si="9"/>
        <v>691</v>
      </c>
      <c r="N91" s="94">
        <v>0</v>
      </c>
      <c r="O91" s="94">
        <v>0</v>
      </c>
      <c r="P91" s="74">
        <v>691</v>
      </c>
      <c r="Q91" s="75">
        <v>0</v>
      </c>
      <c r="R91" s="75">
        <v>0</v>
      </c>
      <c r="S91" s="75">
        <v>40</v>
      </c>
      <c r="T91" s="75">
        <v>651</v>
      </c>
      <c r="U91" s="75">
        <v>0</v>
      </c>
      <c r="V91" s="75">
        <v>500</v>
      </c>
      <c r="W91" s="75"/>
      <c r="X91" s="75" t="s">
        <v>408</v>
      </c>
      <c r="Y91" s="76" t="s">
        <v>154</v>
      </c>
      <c r="Z91" s="73" t="s">
        <v>80</v>
      </c>
      <c r="AA91" s="75">
        <v>1</v>
      </c>
      <c r="AB91" s="60" t="s">
        <v>455</v>
      </c>
      <c r="AC91" s="60" t="s">
        <v>456</v>
      </c>
      <c r="AE91" s="121">
        <f t="shared" si="8"/>
        <v>80.190321457583835</v>
      </c>
      <c r="AF91" s="60">
        <f t="shared" si="10"/>
        <v>5954.3470000000007</v>
      </c>
    </row>
    <row r="92" spans="1:32" s="92" customFormat="1" ht="18.75" x14ac:dyDescent="0.25">
      <c r="A92" s="59">
        <f t="shared" si="3"/>
        <v>82</v>
      </c>
      <c r="B92" s="72" t="s">
        <v>134</v>
      </c>
      <c r="C92" s="73" t="s">
        <v>66</v>
      </c>
      <c r="D92" s="73" t="s">
        <v>119</v>
      </c>
      <c r="E92" s="73" t="s">
        <v>111</v>
      </c>
      <c r="F92" s="95" t="s">
        <v>409</v>
      </c>
      <c r="G92" s="95" t="s">
        <v>410</v>
      </c>
      <c r="H92" s="73" t="s">
        <v>51</v>
      </c>
      <c r="I92" s="126">
        <v>0.5</v>
      </c>
      <c r="J92" s="75" t="s">
        <v>411</v>
      </c>
      <c r="K92" s="94">
        <v>0</v>
      </c>
      <c r="L92" s="94">
        <v>0</v>
      </c>
      <c r="M92" s="67">
        <f t="shared" si="9"/>
        <v>347</v>
      </c>
      <c r="N92" s="94">
        <v>0</v>
      </c>
      <c r="O92" s="94">
        <v>0</v>
      </c>
      <c r="P92" s="74">
        <v>346</v>
      </c>
      <c r="Q92" s="75">
        <v>0</v>
      </c>
      <c r="R92" s="75">
        <v>0</v>
      </c>
      <c r="S92" s="75">
        <v>46</v>
      </c>
      <c r="T92" s="75">
        <v>300</v>
      </c>
      <c r="U92" s="75">
        <v>1</v>
      </c>
      <c r="V92" s="75">
        <v>1170</v>
      </c>
      <c r="W92" s="75" t="s">
        <v>147</v>
      </c>
      <c r="X92" s="75" t="s">
        <v>412</v>
      </c>
      <c r="Y92" s="76" t="s">
        <v>154</v>
      </c>
      <c r="Z92" s="73" t="s">
        <v>80</v>
      </c>
      <c r="AA92" s="75">
        <v>1</v>
      </c>
      <c r="AB92" s="60" t="s">
        <v>455</v>
      </c>
      <c r="AC92" s="60" t="s">
        <v>456</v>
      </c>
      <c r="AE92" s="121">
        <f t="shared" si="8"/>
        <v>694</v>
      </c>
      <c r="AF92" s="60">
        <f t="shared" si="10"/>
        <v>173.5</v>
      </c>
    </row>
    <row r="93" spans="1:32" s="91" customFormat="1" ht="18.75" x14ac:dyDescent="0.25">
      <c r="A93" s="59">
        <f t="shared" si="3"/>
        <v>83</v>
      </c>
      <c r="B93" s="94" t="s">
        <v>134</v>
      </c>
      <c r="C93" s="94" t="s">
        <v>66</v>
      </c>
      <c r="D93" s="94" t="s">
        <v>120</v>
      </c>
      <c r="E93" s="94" t="s">
        <v>111</v>
      </c>
      <c r="F93" s="94" t="s">
        <v>413</v>
      </c>
      <c r="G93" s="94" t="s">
        <v>414</v>
      </c>
      <c r="H93" s="94" t="s">
        <v>51</v>
      </c>
      <c r="I93" s="123">
        <v>8.25</v>
      </c>
      <c r="J93" s="94" t="s">
        <v>415</v>
      </c>
      <c r="K93" s="94">
        <v>0</v>
      </c>
      <c r="L93" s="94">
        <v>0</v>
      </c>
      <c r="M93" s="67">
        <v>184</v>
      </c>
      <c r="N93" s="94">
        <v>0</v>
      </c>
      <c r="O93" s="94">
        <v>0</v>
      </c>
      <c r="P93" s="94">
        <v>184</v>
      </c>
      <c r="Q93" s="75">
        <v>0</v>
      </c>
      <c r="R93" s="75">
        <v>0</v>
      </c>
      <c r="S93" s="94">
        <v>45</v>
      </c>
      <c r="T93" s="94">
        <v>139</v>
      </c>
      <c r="U93" s="94">
        <v>1</v>
      </c>
      <c r="V93" s="94">
        <v>1360</v>
      </c>
      <c r="W93" s="94" t="s">
        <v>147</v>
      </c>
      <c r="X93" s="94" t="s">
        <v>416</v>
      </c>
      <c r="Y93" s="96" t="s">
        <v>276</v>
      </c>
      <c r="Z93" s="96" t="s">
        <v>80</v>
      </c>
      <c r="AA93" s="94">
        <v>0</v>
      </c>
      <c r="AB93" s="92" t="s">
        <v>455</v>
      </c>
      <c r="AE93" s="121">
        <f t="shared" si="8"/>
        <v>22.303030303030305</v>
      </c>
      <c r="AF93" s="60">
        <f t="shared" si="10"/>
        <v>0</v>
      </c>
    </row>
    <row r="94" spans="1:32" s="55" customFormat="1" ht="18.75" x14ac:dyDescent="0.25">
      <c r="A94" s="59">
        <f t="shared" si="3"/>
        <v>84</v>
      </c>
      <c r="B94" s="54" t="s">
        <v>134</v>
      </c>
      <c r="C94" s="54" t="s">
        <v>66</v>
      </c>
      <c r="D94" s="54" t="s">
        <v>417</v>
      </c>
      <c r="E94" s="54" t="s">
        <v>111</v>
      </c>
      <c r="F94" s="54" t="s">
        <v>418</v>
      </c>
      <c r="G94" s="54" t="s">
        <v>419</v>
      </c>
      <c r="H94" s="54" t="s">
        <v>51</v>
      </c>
      <c r="I94" s="125">
        <v>4.4169999999999998</v>
      </c>
      <c r="J94" s="54" t="s">
        <v>420</v>
      </c>
      <c r="K94" s="94">
        <v>0</v>
      </c>
      <c r="L94" s="94">
        <v>0</v>
      </c>
      <c r="M94" s="71">
        <f>N94+O94+P94+U94</f>
        <v>122</v>
      </c>
      <c r="N94" s="54">
        <v>0</v>
      </c>
      <c r="O94" s="54">
        <v>0</v>
      </c>
      <c r="P94" s="54">
        <v>121</v>
      </c>
      <c r="Q94" s="75">
        <v>0</v>
      </c>
      <c r="R94" s="75">
        <v>0</v>
      </c>
      <c r="S94" s="54">
        <v>53</v>
      </c>
      <c r="T94" s="54">
        <v>68</v>
      </c>
      <c r="U94" s="54">
        <v>1</v>
      </c>
      <c r="V94" s="54">
        <v>530</v>
      </c>
      <c r="W94" s="54" t="s">
        <v>147</v>
      </c>
      <c r="X94" s="54" t="s">
        <v>421</v>
      </c>
      <c r="Y94" s="90" t="s">
        <v>154</v>
      </c>
      <c r="Z94" s="56" t="s">
        <v>80</v>
      </c>
      <c r="AA94" s="54">
        <v>1</v>
      </c>
      <c r="AB94" s="92" t="s">
        <v>455</v>
      </c>
      <c r="AC94" s="60" t="s">
        <v>456</v>
      </c>
      <c r="AE94" s="121">
        <f t="shared" si="8"/>
        <v>27.620556939098936</v>
      </c>
      <c r="AF94" s="60">
        <f t="shared" si="10"/>
        <v>538.87400000000002</v>
      </c>
    </row>
    <row r="95" spans="1:32" s="55" customFormat="1" ht="18.75" x14ac:dyDescent="0.25">
      <c r="A95" s="59">
        <f t="shared" si="3"/>
        <v>85</v>
      </c>
      <c r="B95" s="79" t="s">
        <v>134</v>
      </c>
      <c r="C95" s="80" t="s">
        <v>66</v>
      </c>
      <c r="D95" s="54" t="s">
        <v>417</v>
      </c>
      <c r="E95" s="80" t="s">
        <v>111</v>
      </c>
      <c r="F95" s="54" t="s">
        <v>422</v>
      </c>
      <c r="G95" s="54" t="s">
        <v>423</v>
      </c>
      <c r="H95" s="80" t="s">
        <v>51</v>
      </c>
      <c r="I95" s="127">
        <v>4</v>
      </c>
      <c r="J95" s="54" t="s">
        <v>424</v>
      </c>
      <c r="K95" s="94">
        <v>0</v>
      </c>
      <c r="L95" s="94">
        <v>0</v>
      </c>
      <c r="M95" s="71">
        <f t="shared" ref="M95:M102" si="11">N95+O95+P95+U95</f>
        <v>122</v>
      </c>
      <c r="N95" s="54">
        <v>0</v>
      </c>
      <c r="O95" s="54">
        <v>0</v>
      </c>
      <c r="P95" s="82">
        <v>121</v>
      </c>
      <c r="Q95" s="75">
        <v>0</v>
      </c>
      <c r="R95" s="75">
        <v>0</v>
      </c>
      <c r="S95" s="83">
        <v>53</v>
      </c>
      <c r="T95" s="83">
        <v>68</v>
      </c>
      <c r="U95" s="83">
        <v>1</v>
      </c>
      <c r="V95" s="83">
        <v>530</v>
      </c>
      <c r="W95" s="54" t="s">
        <v>147</v>
      </c>
      <c r="X95" s="83" t="s">
        <v>425</v>
      </c>
      <c r="Y95" s="81" t="s">
        <v>154</v>
      </c>
      <c r="Z95" s="80" t="s">
        <v>80</v>
      </c>
      <c r="AA95" s="83">
        <v>1</v>
      </c>
      <c r="AB95" s="92" t="s">
        <v>455</v>
      </c>
      <c r="AC95" s="60" t="s">
        <v>456</v>
      </c>
      <c r="AE95" s="121">
        <f t="shared" si="8"/>
        <v>30.5</v>
      </c>
      <c r="AF95" s="60">
        <f t="shared" si="10"/>
        <v>488</v>
      </c>
    </row>
    <row r="96" spans="1:32" s="55" customFormat="1" ht="18.75" x14ac:dyDescent="0.25">
      <c r="A96" s="59">
        <f t="shared" si="3"/>
        <v>86</v>
      </c>
      <c r="B96" s="79" t="s">
        <v>134</v>
      </c>
      <c r="C96" s="80" t="s">
        <v>66</v>
      </c>
      <c r="D96" s="80" t="s">
        <v>76</v>
      </c>
      <c r="E96" s="80" t="s">
        <v>111</v>
      </c>
      <c r="F96" s="77" t="s">
        <v>426</v>
      </c>
      <c r="G96" s="77" t="s">
        <v>427</v>
      </c>
      <c r="H96" s="80" t="s">
        <v>51</v>
      </c>
      <c r="I96" s="127">
        <v>4.883</v>
      </c>
      <c r="J96" s="83" t="s">
        <v>78</v>
      </c>
      <c r="K96" s="94">
        <v>0</v>
      </c>
      <c r="L96" s="94">
        <v>0</v>
      </c>
      <c r="M96" s="71">
        <f t="shared" si="11"/>
        <v>99</v>
      </c>
      <c r="N96" s="54">
        <v>0</v>
      </c>
      <c r="O96" s="54">
        <v>0</v>
      </c>
      <c r="P96" s="82">
        <v>98</v>
      </c>
      <c r="Q96" s="75">
        <v>0</v>
      </c>
      <c r="R96" s="75">
        <v>0</v>
      </c>
      <c r="S96" s="83">
        <v>16</v>
      </c>
      <c r="T96" s="83">
        <v>82</v>
      </c>
      <c r="U96" s="83">
        <v>1</v>
      </c>
      <c r="V96" s="83">
        <v>790</v>
      </c>
      <c r="W96" s="54" t="s">
        <v>147</v>
      </c>
      <c r="X96" s="83" t="s">
        <v>428</v>
      </c>
      <c r="Y96" s="81" t="s">
        <v>154</v>
      </c>
      <c r="Z96" s="80" t="s">
        <v>80</v>
      </c>
      <c r="AA96" s="83">
        <v>1</v>
      </c>
      <c r="AB96" s="92" t="s">
        <v>455</v>
      </c>
      <c r="AC96" s="60" t="s">
        <v>456</v>
      </c>
      <c r="AE96" s="121">
        <f t="shared" si="8"/>
        <v>20.274421462215852</v>
      </c>
      <c r="AF96" s="60">
        <f t="shared" si="10"/>
        <v>483.41699999999997</v>
      </c>
    </row>
    <row r="97" spans="1:33" s="55" customFormat="1" ht="18.75" x14ac:dyDescent="0.25">
      <c r="A97" s="59">
        <f t="shared" si="3"/>
        <v>87</v>
      </c>
      <c r="B97" s="79" t="s">
        <v>134</v>
      </c>
      <c r="C97" s="80" t="s">
        <v>66</v>
      </c>
      <c r="D97" s="80" t="s">
        <v>116</v>
      </c>
      <c r="E97" s="80" t="s">
        <v>111</v>
      </c>
      <c r="F97" s="57" t="s">
        <v>429</v>
      </c>
      <c r="G97" s="57" t="s">
        <v>430</v>
      </c>
      <c r="H97" s="80" t="s">
        <v>51</v>
      </c>
      <c r="I97" s="127">
        <v>1.867</v>
      </c>
      <c r="J97" s="83" t="s">
        <v>395</v>
      </c>
      <c r="K97" s="94">
        <v>0</v>
      </c>
      <c r="L97" s="94">
        <v>0</v>
      </c>
      <c r="M97" s="71">
        <f t="shared" si="11"/>
        <v>123</v>
      </c>
      <c r="N97" s="54">
        <v>0</v>
      </c>
      <c r="O97" s="54">
        <v>0</v>
      </c>
      <c r="P97" s="82">
        <v>123</v>
      </c>
      <c r="Q97" s="75">
        <v>0</v>
      </c>
      <c r="R97" s="75">
        <v>0</v>
      </c>
      <c r="S97" s="83">
        <v>54</v>
      </c>
      <c r="T97" s="83">
        <v>69</v>
      </c>
      <c r="U97" s="83">
        <v>0</v>
      </c>
      <c r="V97" s="83">
        <v>1490</v>
      </c>
      <c r="W97" s="54"/>
      <c r="X97" s="83" t="s">
        <v>431</v>
      </c>
      <c r="Y97" s="81" t="s">
        <v>154</v>
      </c>
      <c r="Z97" s="80" t="s">
        <v>80</v>
      </c>
      <c r="AA97" s="83">
        <v>1</v>
      </c>
      <c r="AB97" s="92" t="s">
        <v>455</v>
      </c>
      <c r="AC97" s="60" t="s">
        <v>456</v>
      </c>
      <c r="AE97" s="121">
        <f t="shared" si="8"/>
        <v>65.881092662024642</v>
      </c>
      <c r="AF97" s="60">
        <f t="shared" si="10"/>
        <v>229.64099999999999</v>
      </c>
    </row>
    <row r="98" spans="1:33" s="55" customFormat="1" ht="18.75" x14ac:dyDescent="0.25">
      <c r="A98" s="59">
        <f t="shared" si="3"/>
        <v>88</v>
      </c>
      <c r="B98" s="79" t="s">
        <v>134</v>
      </c>
      <c r="C98" s="80" t="s">
        <v>66</v>
      </c>
      <c r="D98" s="80" t="s">
        <v>76</v>
      </c>
      <c r="E98" s="80" t="s">
        <v>111</v>
      </c>
      <c r="F98" s="57" t="s">
        <v>427</v>
      </c>
      <c r="G98" s="57" t="s">
        <v>432</v>
      </c>
      <c r="H98" s="80" t="s">
        <v>51</v>
      </c>
      <c r="I98" s="127">
        <v>2.0830000000000002</v>
      </c>
      <c r="J98" s="83" t="s">
        <v>78</v>
      </c>
      <c r="K98" s="94">
        <v>0</v>
      </c>
      <c r="L98" s="94">
        <v>0</v>
      </c>
      <c r="M98" s="71">
        <f t="shared" si="11"/>
        <v>98</v>
      </c>
      <c r="N98" s="54">
        <v>0</v>
      </c>
      <c r="O98" s="54">
        <v>0</v>
      </c>
      <c r="P98" s="82">
        <v>98</v>
      </c>
      <c r="Q98" s="75">
        <v>0</v>
      </c>
      <c r="R98" s="75">
        <v>0</v>
      </c>
      <c r="S98" s="83">
        <v>16</v>
      </c>
      <c r="T98" s="83">
        <v>82</v>
      </c>
      <c r="U98" s="83">
        <v>0</v>
      </c>
      <c r="V98" s="83">
        <v>800</v>
      </c>
      <c r="W98" s="54"/>
      <c r="X98" s="83" t="s">
        <v>433</v>
      </c>
      <c r="Y98" s="81" t="s">
        <v>154</v>
      </c>
      <c r="Z98" s="80" t="s">
        <v>80</v>
      </c>
      <c r="AA98" s="83">
        <v>1</v>
      </c>
      <c r="AB98" s="92" t="s">
        <v>455</v>
      </c>
      <c r="AC98" s="60" t="s">
        <v>456</v>
      </c>
      <c r="AE98" s="121">
        <f t="shared" si="8"/>
        <v>47.0475276044167</v>
      </c>
      <c r="AF98" s="60">
        <f t="shared" si="10"/>
        <v>204.13400000000001</v>
      </c>
    </row>
    <row r="99" spans="1:33" s="55" customFormat="1" ht="18.75" x14ac:dyDescent="0.25">
      <c r="A99" s="59">
        <f t="shared" si="3"/>
        <v>89</v>
      </c>
      <c r="B99" s="79" t="s">
        <v>134</v>
      </c>
      <c r="C99" s="80" t="s">
        <v>66</v>
      </c>
      <c r="D99" s="80" t="s">
        <v>76</v>
      </c>
      <c r="E99" s="80" t="s">
        <v>111</v>
      </c>
      <c r="F99" s="58" t="s">
        <v>434</v>
      </c>
      <c r="G99" s="58" t="s">
        <v>435</v>
      </c>
      <c r="H99" s="80" t="s">
        <v>51</v>
      </c>
      <c r="I99" s="127">
        <v>8.3000000000000004E-2</v>
      </c>
      <c r="J99" s="83" t="s">
        <v>78</v>
      </c>
      <c r="K99" s="94">
        <v>0</v>
      </c>
      <c r="L99" s="94">
        <v>0</v>
      </c>
      <c r="M99" s="71">
        <f t="shared" si="11"/>
        <v>99</v>
      </c>
      <c r="N99" s="54">
        <v>0</v>
      </c>
      <c r="O99" s="54">
        <v>0</v>
      </c>
      <c r="P99" s="82">
        <v>98</v>
      </c>
      <c r="Q99" s="75">
        <v>0</v>
      </c>
      <c r="R99" s="75">
        <v>0</v>
      </c>
      <c r="S99" s="83">
        <v>16</v>
      </c>
      <c r="T99" s="83">
        <v>82</v>
      </c>
      <c r="U99" s="83">
        <v>1</v>
      </c>
      <c r="V99" s="83">
        <v>790</v>
      </c>
      <c r="W99" s="54" t="s">
        <v>147</v>
      </c>
      <c r="X99" s="83" t="s">
        <v>436</v>
      </c>
      <c r="Y99" s="81" t="s">
        <v>114</v>
      </c>
      <c r="Z99" s="80" t="s">
        <v>115</v>
      </c>
      <c r="AA99" s="83">
        <v>0</v>
      </c>
      <c r="AB99" s="92" t="s">
        <v>455</v>
      </c>
      <c r="AE99" s="121">
        <f t="shared" si="8"/>
        <v>1192.7710843373493</v>
      </c>
      <c r="AF99" s="60">
        <f t="shared" si="10"/>
        <v>0</v>
      </c>
    </row>
    <row r="100" spans="1:33" s="55" customFormat="1" ht="18.75" x14ac:dyDescent="0.25">
      <c r="A100" s="59">
        <f t="shared" si="3"/>
        <v>90</v>
      </c>
      <c r="B100" s="79" t="s">
        <v>134</v>
      </c>
      <c r="C100" s="80" t="s">
        <v>66</v>
      </c>
      <c r="D100" s="80" t="s">
        <v>76</v>
      </c>
      <c r="E100" s="80" t="s">
        <v>111</v>
      </c>
      <c r="F100" s="58" t="s">
        <v>435</v>
      </c>
      <c r="G100" s="58" t="s">
        <v>437</v>
      </c>
      <c r="H100" s="80" t="s">
        <v>51</v>
      </c>
      <c r="I100" s="127">
        <v>0.4</v>
      </c>
      <c r="J100" s="83" t="s">
        <v>78</v>
      </c>
      <c r="K100" s="94">
        <v>0</v>
      </c>
      <c r="L100" s="94">
        <v>0</v>
      </c>
      <c r="M100" s="71">
        <f t="shared" si="11"/>
        <v>99</v>
      </c>
      <c r="N100" s="54">
        <v>0</v>
      </c>
      <c r="O100" s="54">
        <v>0</v>
      </c>
      <c r="P100" s="82">
        <v>98</v>
      </c>
      <c r="Q100" s="83">
        <v>0</v>
      </c>
      <c r="R100" s="83">
        <v>0</v>
      </c>
      <c r="S100" s="83">
        <v>16</v>
      </c>
      <c r="T100" s="83">
        <v>82</v>
      </c>
      <c r="U100" s="83">
        <v>1</v>
      </c>
      <c r="V100" s="83">
        <v>790</v>
      </c>
      <c r="W100" s="83" t="s">
        <v>147</v>
      </c>
      <c r="X100" s="83" t="s">
        <v>438</v>
      </c>
      <c r="Y100" s="81" t="s">
        <v>154</v>
      </c>
      <c r="Z100" s="80" t="s">
        <v>80</v>
      </c>
      <c r="AA100" s="83">
        <v>1</v>
      </c>
      <c r="AB100" s="92" t="s">
        <v>455</v>
      </c>
      <c r="AC100" s="60" t="s">
        <v>456</v>
      </c>
      <c r="AE100" s="121">
        <f t="shared" si="8"/>
        <v>247.5</v>
      </c>
      <c r="AF100" s="60">
        <f t="shared" si="10"/>
        <v>39.6</v>
      </c>
    </row>
    <row r="101" spans="1:33" s="55" customFormat="1" ht="18.75" x14ac:dyDescent="0.25">
      <c r="A101" s="59">
        <f t="shared" si="3"/>
        <v>91</v>
      </c>
      <c r="B101" s="79" t="s">
        <v>134</v>
      </c>
      <c r="C101" s="80" t="s">
        <v>66</v>
      </c>
      <c r="D101" s="80" t="s">
        <v>76</v>
      </c>
      <c r="E101" s="80" t="s">
        <v>111</v>
      </c>
      <c r="F101" s="58" t="s">
        <v>439</v>
      </c>
      <c r="G101" s="58" t="s">
        <v>440</v>
      </c>
      <c r="H101" s="80" t="s">
        <v>79</v>
      </c>
      <c r="I101" s="127">
        <v>7.0670000000000002</v>
      </c>
      <c r="J101" s="83" t="s">
        <v>78</v>
      </c>
      <c r="K101" s="94">
        <v>0</v>
      </c>
      <c r="L101" s="94">
        <v>0</v>
      </c>
      <c r="M101" s="71">
        <f t="shared" si="11"/>
        <v>99</v>
      </c>
      <c r="N101" s="54">
        <v>0</v>
      </c>
      <c r="O101" s="54">
        <v>0</v>
      </c>
      <c r="P101" s="82">
        <v>98</v>
      </c>
      <c r="Q101" s="83">
        <v>0</v>
      </c>
      <c r="R101" s="83">
        <v>0</v>
      </c>
      <c r="S101" s="83">
        <v>16</v>
      </c>
      <c r="T101" s="83">
        <v>82</v>
      </c>
      <c r="U101" s="83">
        <v>1</v>
      </c>
      <c r="V101" s="83">
        <v>880</v>
      </c>
      <c r="W101" s="54" t="s">
        <v>147</v>
      </c>
      <c r="X101" s="83" t="s">
        <v>441</v>
      </c>
      <c r="Y101" s="81" t="s">
        <v>114</v>
      </c>
      <c r="Z101" s="80" t="s">
        <v>115</v>
      </c>
      <c r="AA101" s="83">
        <v>0</v>
      </c>
      <c r="AB101" s="92" t="s">
        <v>455</v>
      </c>
      <c r="AE101" s="121">
        <f t="shared" si="8"/>
        <v>14.008773171076836</v>
      </c>
      <c r="AF101" s="60">
        <f t="shared" si="10"/>
        <v>0</v>
      </c>
    </row>
    <row r="102" spans="1:33" s="55" customFormat="1" ht="18.75" x14ac:dyDescent="0.25">
      <c r="A102" s="59">
        <f t="shared" si="3"/>
        <v>92</v>
      </c>
      <c r="B102" s="79" t="s">
        <v>134</v>
      </c>
      <c r="C102" s="80" t="s">
        <v>66</v>
      </c>
      <c r="D102" s="80" t="s">
        <v>76</v>
      </c>
      <c r="E102" s="80" t="s">
        <v>111</v>
      </c>
      <c r="F102" s="58" t="s">
        <v>442</v>
      </c>
      <c r="G102" s="58" t="s">
        <v>443</v>
      </c>
      <c r="H102" s="80" t="s">
        <v>79</v>
      </c>
      <c r="I102" s="127">
        <v>2.1669999999999998</v>
      </c>
      <c r="J102" s="83" t="s">
        <v>124</v>
      </c>
      <c r="K102" s="94">
        <v>0</v>
      </c>
      <c r="L102" s="94">
        <v>0</v>
      </c>
      <c r="M102" s="71">
        <f t="shared" si="11"/>
        <v>86</v>
      </c>
      <c r="N102" s="54">
        <v>0</v>
      </c>
      <c r="O102" s="54">
        <v>0</v>
      </c>
      <c r="P102" s="82">
        <v>86</v>
      </c>
      <c r="Q102" s="83">
        <v>0</v>
      </c>
      <c r="R102" s="83">
        <v>0</v>
      </c>
      <c r="S102" s="83">
        <v>4</v>
      </c>
      <c r="T102" s="83">
        <v>82</v>
      </c>
      <c r="U102" s="83">
        <v>0</v>
      </c>
      <c r="V102" s="83">
        <v>500</v>
      </c>
      <c r="W102" s="54"/>
      <c r="X102" s="83" t="s">
        <v>444</v>
      </c>
      <c r="Y102" s="81" t="s">
        <v>154</v>
      </c>
      <c r="Z102" s="80" t="s">
        <v>80</v>
      </c>
      <c r="AA102" s="83">
        <v>1</v>
      </c>
      <c r="AB102" s="92" t="s">
        <v>455</v>
      </c>
      <c r="AC102" s="60" t="s">
        <v>456</v>
      </c>
      <c r="AE102" s="121">
        <f t="shared" si="8"/>
        <v>39.686202122750352</v>
      </c>
      <c r="AF102" s="60">
        <f t="shared" si="10"/>
        <v>186.36199999999999</v>
      </c>
    </row>
    <row r="103" spans="1:33" ht="15.75" x14ac:dyDescent="0.25">
      <c r="AE103" s="121">
        <f>SUBTOTAL(9,AE11:AE102)</f>
        <v>19432.549517686552</v>
      </c>
      <c r="AF103" s="98">
        <f>AE104+AE107</f>
        <v>35861.171692645337</v>
      </c>
      <c r="AG103" s="110" t="s">
        <v>133</v>
      </c>
    </row>
    <row r="104" spans="1:33" s="111" customFormat="1" ht="30" customHeight="1" x14ac:dyDescent="0.25">
      <c r="A104" s="131" t="s">
        <v>53</v>
      </c>
      <c r="B104" s="131"/>
      <c r="C104" s="131"/>
      <c r="D104" s="131"/>
      <c r="E104" s="131"/>
      <c r="F104" s="131"/>
      <c r="G104" s="131"/>
      <c r="H104" s="107" t="s">
        <v>58</v>
      </c>
      <c r="I104" s="104">
        <f>SUM(I11:I102)</f>
        <v>273.28199999999998</v>
      </c>
      <c r="J104" s="108"/>
      <c r="K104" s="108"/>
      <c r="L104" s="108"/>
      <c r="M104" s="104">
        <f t="shared" ref="M104:V104" si="12">SUM(M11:M102)</f>
        <v>14254</v>
      </c>
      <c r="N104" s="104">
        <f t="shared" si="12"/>
        <v>0</v>
      </c>
      <c r="O104" s="104">
        <f t="shared" si="12"/>
        <v>0</v>
      </c>
      <c r="P104" s="104">
        <f t="shared" si="12"/>
        <v>15335</v>
      </c>
      <c r="Q104" s="104">
        <f t="shared" si="12"/>
        <v>0</v>
      </c>
      <c r="R104" s="104">
        <f t="shared" si="12"/>
        <v>0</v>
      </c>
      <c r="S104" s="104">
        <f t="shared" si="12"/>
        <v>1777</v>
      </c>
      <c r="T104" s="104">
        <f t="shared" si="12"/>
        <v>13558</v>
      </c>
      <c r="U104" s="104">
        <f t="shared" si="12"/>
        <v>39</v>
      </c>
      <c r="V104" s="104">
        <f t="shared" si="12"/>
        <v>50793</v>
      </c>
      <c r="W104" s="108"/>
      <c r="X104" s="108"/>
      <c r="Y104" s="108"/>
      <c r="Z104" s="108"/>
      <c r="AA104" s="108"/>
      <c r="AB104" s="109"/>
      <c r="AE104" s="104">
        <f>SUM(AE11:AE102)</f>
        <v>19432.549517686552</v>
      </c>
      <c r="AF104" s="99">
        <f>SUM(AF11:AF102)</f>
        <v>18506.529000000002</v>
      </c>
      <c r="AG104" s="99"/>
    </row>
    <row r="105" spans="1:33" s="99" customFormat="1" x14ac:dyDescent="0.25">
      <c r="A105" s="132" t="s">
        <v>54</v>
      </c>
      <c r="B105" s="132"/>
      <c r="C105" s="132"/>
      <c r="D105" s="132"/>
      <c r="E105" s="132"/>
      <c r="F105" s="132"/>
      <c r="G105" s="132"/>
      <c r="H105" s="112" t="s">
        <v>52</v>
      </c>
      <c r="I105" s="103">
        <f>SUMIF($H$11:$H$102,"П",I11:I102)</f>
        <v>146.98400000000001</v>
      </c>
      <c r="J105" s="113"/>
      <c r="K105" s="113"/>
      <c r="L105" s="113"/>
      <c r="M105" s="103">
        <f t="shared" ref="M105:V105" si="13">SUMIF($H$11:$H$102,"п",M11:M102)</f>
        <v>3190</v>
      </c>
      <c r="N105" s="103">
        <f t="shared" si="13"/>
        <v>0</v>
      </c>
      <c r="O105" s="103">
        <f t="shared" si="13"/>
        <v>0</v>
      </c>
      <c r="P105" s="103">
        <f t="shared" si="13"/>
        <v>3743</v>
      </c>
      <c r="Q105" s="103">
        <f t="shared" si="13"/>
        <v>0</v>
      </c>
      <c r="R105" s="103">
        <f t="shared" si="13"/>
        <v>0</v>
      </c>
      <c r="S105" s="103">
        <f t="shared" si="13"/>
        <v>358</v>
      </c>
      <c r="T105" s="103">
        <f t="shared" si="13"/>
        <v>3385</v>
      </c>
      <c r="U105" s="103">
        <f t="shared" si="13"/>
        <v>9</v>
      </c>
      <c r="V105" s="103">
        <f t="shared" si="13"/>
        <v>11786</v>
      </c>
      <c r="W105" s="97"/>
      <c r="X105" s="97"/>
      <c r="Y105" s="97"/>
      <c r="Z105" s="97"/>
      <c r="AA105" s="97"/>
      <c r="AB105" s="114"/>
      <c r="AE105" s="103">
        <f>SUMIF($H$11:$H$102,"п",AE11:AE102)</f>
        <v>3003.9273427277599</v>
      </c>
    </row>
    <row r="106" spans="1:33" s="99" customFormat="1" x14ac:dyDescent="0.25">
      <c r="A106" s="132" t="s">
        <v>55</v>
      </c>
      <c r="B106" s="132"/>
      <c r="C106" s="132"/>
      <c r="D106" s="132"/>
      <c r="E106" s="132"/>
      <c r="F106" s="132"/>
      <c r="G106" s="132"/>
      <c r="H106" s="112" t="s">
        <v>61</v>
      </c>
      <c r="I106" s="103">
        <f>SUMIF(H12:H103,"а",I12:I103)</f>
        <v>0</v>
      </c>
      <c r="J106" s="113"/>
      <c r="K106" s="113"/>
      <c r="L106" s="113"/>
      <c r="M106" s="103">
        <v>0</v>
      </c>
      <c r="N106" s="103">
        <f t="shared" ref="N106:V106" si="14">SUMIF(M12:M103,"а",N12:N103)</f>
        <v>0</v>
      </c>
      <c r="O106" s="103">
        <f t="shared" si="14"/>
        <v>0</v>
      </c>
      <c r="P106" s="103">
        <f t="shared" si="14"/>
        <v>0</v>
      </c>
      <c r="Q106" s="103">
        <f t="shared" si="14"/>
        <v>0</v>
      </c>
      <c r="R106" s="103">
        <f t="shared" si="14"/>
        <v>0</v>
      </c>
      <c r="S106" s="103">
        <f t="shared" si="14"/>
        <v>0</v>
      </c>
      <c r="T106" s="103">
        <f t="shared" si="14"/>
        <v>0</v>
      </c>
      <c r="U106" s="103">
        <f t="shared" si="14"/>
        <v>0</v>
      </c>
      <c r="V106" s="103">
        <f t="shared" si="14"/>
        <v>0</v>
      </c>
      <c r="W106" s="97"/>
      <c r="X106" s="97"/>
      <c r="Y106" s="97"/>
      <c r="Z106" s="97"/>
      <c r="AA106" s="97"/>
      <c r="AB106" s="114"/>
      <c r="AE106" s="103">
        <v>0</v>
      </c>
    </row>
    <row r="107" spans="1:33" s="99" customFormat="1" ht="14.25" customHeight="1" x14ac:dyDescent="0.25">
      <c r="A107" s="133" t="s">
        <v>56</v>
      </c>
      <c r="B107" s="133"/>
      <c r="C107" s="133"/>
      <c r="D107" s="133"/>
      <c r="E107" s="133"/>
      <c r="F107" s="133"/>
      <c r="G107" s="133"/>
      <c r="H107" s="115" t="s">
        <v>51</v>
      </c>
      <c r="I107" s="103">
        <f>SUMIF(H11:H102,"в",I11:I102)</f>
        <v>126.298</v>
      </c>
      <c r="J107" s="113"/>
      <c r="K107" s="113"/>
      <c r="L107" s="113"/>
      <c r="M107" s="103">
        <f t="shared" ref="M107:V107" si="15">SUMIF($H$11:$H$102,"в",M11:M102)</f>
        <v>11064</v>
      </c>
      <c r="N107" s="103">
        <f t="shared" si="15"/>
        <v>0</v>
      </c>
      <c r="O107" s="103">
        <f t="shared" si="15"/>
        <v>0</v>
      </c>
      <c r="P107" s="103">
        <f t="shared" si="15"/>
        <v>11592</v>
      </c>
      <c r="Q107" s="103">
        <f t="shared" si="15"/>
        <v>0</v>
      </c>
      <c r="R107" s="103">
        <f t="shared" si="15"/>
        <v>0</v>
      </c>
      <c r="S107" s="103">
        <f t="shared" si="15"/>
        <v>1419</v>
      </c>
      <c r="T107" s="103">
        <f t="shared" si="15"/>
        <v>10173</v>
      </c>
      <c r="U107" s="103">
        <f t="shared" si="15"/>
        <v>30</v>
      </c>
      <c r="V107" s="103">
        <f t="shared" si="15"/>
        <v>39007</v>
      </c>
      <c r="W107" s="97"/>
      <c r="X107" s="97"/>
      <c r="Y107" s="97"/>
      <c r="Z107" s="97"/>
      <c r="AA107" s="97"/>
      <c r="AB107" s="114"/>
      <c r="AE107" s="103">
        <f>SUMIF($H$11:$H$102,"в",AE11:AE102)</f>
        <v>16428.622174958789</v>
      </c>
    </row>
    <row r="108" spans="1:33" s="99" customFormat="1" x14ac:dyDescent="0.25">
      <c r="A108" s="132" t="s">
        <v>57</v>
      </c>
      <c r="B108" s="132"/>
      <c r="C108" s="132"/>
      <c r="D108" s="132"/>
      <c r="E108" s="132"/>
      <c r="F108" s="132"/>
      <c r="G108" s="132"/>
      <c r="H108" s="112" t="s">
        <v>63</v>
      </c>
      <c r="I108" s="103">
        <f>SUMIF(AC$11:$AC$103,"в1",I11:I103)</f>
        <v>104.76500000000001</v>
      </c>
      <c r="J108" s="113"/>
      <c r="K108" s="113"/>
      <c r="L108" s="113"/>
      <c r="M108" s="103">
        <f ca="1">SUMIF($AC$11:AG$103,"в1",M11:M103)</f>
        <v>9220</v>
      </c>
      <c r="N108" s="103">
        <f ca="1">SUMIF($AC$11:AH$103,"в1",N11:N103)</f>
        <v>0</v>
      </c>
      <c r="O108" s="103">
        <f ca="1">SUMIF($AC$11:AI$103,"в1",O11:O103)</f>
        <v>0</v>
      </c>
      <c r="P108" s="103">
        <f ca="1">SUMIF($AC$11:AJ$103,"в1",P11:P103)</f>
        <v>9524</v>
      </c>
      <c r="Q108" s="103">
        <f ca="1">SUMIF($AC$11:AK$103,"в1",Q11:Q103)</f>
        <v>0</v>
      </c>
      <c r="R108" s="103">
        <f ca="1">SUMIF($AC$11:AL$103,"в1",R11:R103)</f>
        <v>0</v>
      </c>
      <c r="S108" s="103">
        <f ca="1">SUMIF($AC$11:AM$103,"в1",S11:S103)</f>
        <v>1214</v>
      </c>
      <c r="T108" s="103">
        <f ca="1">SUMIF($AC$11:AN$103,"в1",T11:T103)</f>
        <v>8310</v>
      </c>
      <c r="U108" s="103">
        <f ca="1">SUMIF($AC$11:AO$103,"в1",U11:U103)</f>
        <v>25</v>
      </c>
      <c r="V108" s="103">
        <f ca="1">SUMIF($AC$11:AP$103,"в1",V11:V103)</f>
        <v>32186</v>
      </c>
      <c r="W108" s="97"/>
      <c r="X108" s="97"/>
      <c r="Y108" s="97"/>
      <c r="Z108" s="97"/>
      <c r="AA108" s="97"/>
      <c r="AB108" s="114"/>
      <c r="AE108" s="103">
        <f>SUMIF($AC$11:$AC$102,"в1",AE11:AE102)</f>
        <v>12869.630589569948</v>
      </c>
    </row>
    <row r="109" spans="1:33" s="99" customFormat="1" x14ac:dyDescent="0.25">
      <c r="B109" s="114"/>
      <c r="H109" s="114"/>
      <c r="I109" s="114"/>
      <c r="X109" s="114"/>
      <c r="Y109" s="114"/>
      <c r="Z109" s="114"/>
      <c r="AA109" s="114"/>
      <c r="AB109" s="114"/>
    </row>
    <row r="110" spans="1:33" s="99" customFormat="1" x14ac:dyDescent="0.25">
      <c r="B110" s="114"/>
      <c r="H110" s="114"/>
      <c r="I110" s="114"/>
      <c r="X110" s="114"/>
      <c r="Y110" s="114"/>
      <c r="Z110" s="114"/>
      <c r="AA110" s="114"/>
      <c r="AB110" s="114"/>
    </row>
    <row r="111" spans="1:33" s="100" customFormat="1" ht="15.75" x14ac:dyDescent="0.25">
      <c r="A111" s="116" t="s">
        <v>126</v>
      </c>
      <c r="B111" s="117"/>
      <c r="H111" s="117"/>
      <c r="I111" s="118">
        <v>2800</v>
      </c>
      <c r="X111" s="117"/>
      <c r="Y111" s="117"/>
      <c r="Z111" s="117"/>
      <c r="AA111" s="117"/>
      <c r="AB111" s="117"/>
    </row>
    <row r="112" spans="1:33" s="100" customFormat="1" ht="15.75" x14ac:dyDescent="0.25">
      <c r="B112" s="117"/>
      <c r="H112" s="117"/>
      <c r="I112" s="117"/>
      <c r="X112" s="117"/>
      <c r="Y112" s="117"/>
      <c r="Z112" s="117"/>
      <c r="AA112" s="117"/>
      <c r="AB112" s="117"/>
    </row>
    <row r="113" spans="2:31" s="100" customFormat="1" ht="15.75" x14ac:dyDescent="0.25">
      <c r="B113" s="117"/>
      <c r="G113" s="100" t="s">
        <v>127</v>
      </c>
      <c r="H113" s="117"/>
      <c r="I113" s="119">
        <f>AE107/I111</f>
        <v>5.8673650624852822</v>
      </c>
      <c r="K113" s="106"/>
      <c r="M113" s="116"/>
      <c r="N113" s="116"/>
      <c r="O113" s="116"/>
      <c r="X113" s="117"/>
      <c r="Y113" s="117"/>
      <c r="Z113" s="117"/>
      <c r="AA113" s="117"/>
      <c r="AB113" s="117"/>
    </row>
    <row r="114" spans="2:31" s="100" customFormat="1" ht="15.75" x14ac:dyDescent="0.25">
      <c r="B114" s="117"/>
      <c r="G114" s="100" t="s">
        <v>128</v>
      </c>
      <c r="H114" s="117"/>
      <c r="I114" s="119">
        <f ca="1">M108/I111</f>
        <v>3.2928571428571427</v>
      </c>
      <c r="K114" s="106"/>
      <c r="M114" s="116"/>
      <c r="N114" s="116"/>
      <c r="O114" s="116"/>
      <c r="X114" s="117"/>
      <c r="Y114" s="117"/>
      <c r="Z114" s="117"/>
      <c r="AA114" s="117"/>
      <c r="AB114" s="117"/>
    </row>
    <row r="115" spans="2:31" s="100" customFormat="1" ht="15.75" x14ac:dyDescent="0.25">
      <c r="B115" s="117"/>
      <c r="H115" s="117"/>
      <c r="I115" s="120"/>
      <c r="K115" s="106"/>
      <c r="M115" s="116"/>
      <c r="N115" s="116"/>
      <c r="O115" s="116"/>
      <c r="X115" s="117"/>
      <c r="Y115" s="117"/>
      <c r="Z115" s="117"/>
      <c r="AA115" s="117"/>
      <c r="AB115" s="117"/>
    </row>
    <row r="116" spans="2:31" s="100" customFormat="1" ht="15.75" x14ac:dyDescent="0.25">
      <c r="B116" s="117"/>
      <c r="G116" s="100" t="s">
        <v>129</v>
      </c>
      <c r="H116" s="117"/>
      <c r="I116" s="119">
        <f>AE104/I111</f>
        <v>6.940196256316626</v>
      </c>
      <c r="K116" s="106"/>
      <c r="M116" s="116"/>
      <c r="N116" s="116"/>
      <c r="O116" s="116"/>
      <c r="X116" s="117"/>
      <c r="Y116" s="117"/>
      <c r="Z116" s="117"/>
      <c r="AA116" s="117"/>
      <c r="AB116" s="117"/>
    </row>
    <row r="117" spans="2:31" s="100" customFormat="1" ht="15.75" x14ac:dyDescent="0.25">
      <c r="B117" s="117"/>
      <c r="G117" s="100" t="s">
        <v>130</v>
      </c>
      <c r="H117" s="117"/>
      <c r="I117" s="119">
        <f>M105/I111</f>
        <v>1.1392857142857142</v>
      </c>
      <c r="K117" s="106"/>
      <c r="X117" s="117"/>
      <c r="Y117" s="117"/>
      <c r="Z117" s="117"/>
      <c r="AA117" s="117"/>
      <c r="AB117" s="117"/>
    </row>
    <row r="118" spans="2:31" x14ac:dyDescent="0.25">
      <c r="AE118" s="105"/>
    </row>
    <row r="119" spans="2:31" x14ac:dyDescent="0.25">
      <c r="AE119" s="105"/>
    </row>
    <row r="120" spans="2:31" x14ac:dyDescent="0.25">
      <c r="AE120" s="105"/>
    </row>
    <row r="121" spans="2:31" x14ac:dyDescent="0.25">
      <c r="AE121" s="105"/>
    </row>
    <row r="122" spans="2:31" x14ac:dyDescent="0.25">
      <c r="AE122" s="105"/>
    </row>
    <row r="123" spans="2:31" x14ac:dyDescent="0.25">
      <c r="AE123" s="105"/>
    </row>
    <row r="124" spans="2:31" x14ac:dyDescent="0.25">
      <c r="AE124" s="105"/>
    </row>
    <row r="125" spans="2:31" x14ac:dyDescent="0.25">
      <c r="AE125" s="105"/>
    </row>
    <row r="126" spans="2:31" x14ac:dyDescent="0.25">
      <c r="AE126" s="105"/>
    </row>
    <row r="127" spans="2:31" x14ac:dyDescent="0.25">
      <c r="AE127" s="105"/>
    </row>
    <row r="128" spans="2:31" x14ac:dyDescent="0.25">
      <c r="AE128" s="105"/>
    </row>
    <row r="129" spans="31:31" x14ac:dyDescent="0.25">
      <c r="AE129" s="105"/>
    </row>
    <row r="130" spans="31:31" x14ac:dyDescent="0.25">
      <c r="AE130" s="105"/>
    </row>
    <row r="131" spans="31:31" x14ac:dyDescent="0.25">
      <c r="AE131" s="105"/>
    </row>
    <row r="132" spans="31:31" x14ac:dyDescent="0.25">
      <c r="AE132" s="105"/>
    </row>
    <row r="133" spans="31:31" x14ac:dyDescent="0.25">
      <c r="AE133" s="105"/>
    </row>
    <row r="134" spans="31:31" x14ac:dyDescent="0.25">
      <c r="AE134" s="105"/>
    </row>
    <row r="135" spans="31:31" x14ac:dyDescent="0.25">
      <c r="AE135" s="105"/>
    </row>
    <row r="136" spans="31:31" x14ac:dyDescent="0.25">
      <c r="AE136" s="105"/>
    </row>
    <row r="137" spans="31:31" x14ac:dyDescent="0.25">
      <c r="AE137" s="105"/>
    </row>
    <row r="138" spans="31:31" x14ac:dyDescent="0.25">
      <c r="AE138" s="105"/>
    </row>
    <row r="139" spans="31:31" x14ac:dyDescent="0.25">
      <c r="AE139" s="105"/>
    </row>
    <row r="140" spans="31:31" x14ac:dyDescent="0.25">
      <c r="AE140" s="105"/>
    </row>
    <row r="141" spans="31:31" x14ac:dyDescent="0.25">
      <c r="AE141" s="105"/>
    </row>
    <row r="142" spans="31:31" x14ac:dyDescent="0.25">
      <c r="AE142" s="105"/>
    </row>
    <row r="143" spans="31:31" x14ac:dyDescent="0.25">
      <c r="AE143" s="105"/>
    </row>
    <row r="144" spans="31:31" x14ac:dyDescent="0.25">
      <c r="AE144" s="105"/>
    </row>
    <row r="145" spans="31:31" x14ac:dyDescent="0.25">
      <c r="AE145" s="105"/>
    </row>
    <row r="146" spans="31:31" x14ac:dyDescent="0.25">
      <c r="AE146" s="105"/>
    </row>
    <row r="147" spans="31:31" x14ac:dyDescent="0.25">
      <c r="AE147" s="105"/>
    </row>
    <row r="148" spans="31:31" x14ac:dyDescent="0.25">
      <c r="AE148" s="105"/>
    </row>
    <row r="149" spans="31:31" x14ac:dyDescent="0.25">
      <c r="AE149" s="105"/>
    </row>
    <row r="150" spans="31:31" x14ac:dyDescent="0.25">
      <c r="AE150" s="105"/>
    </row>
    <row r="151" spans="31:31" x14ac:dyDescent="0.25">
      <c r="AE151" s="105"/>
    </row>
    <row r="152" spans="31:31" x14ac:dyDescent="0.25">
      <c r="AE152" s="105"/>
    </row>
    <row r="153" spans="31:31" x14ac:dyDescent="0.25">
      <c r="AE153" s="105"/>
    </row>
    <row r="154" spans="31:31" x14ac:dyDescent="0.25">
      <c r="AE154" s="105"/>
    </row>
    <row r="155" spans="31:31" x14ac:dyDescent="0.25">
      <c r="AE155" s="105"/>
    </row>
    <row r="156" spans="31:31" x14ac:dyDescent="0.25">
      <c r="AE156" s="105"/>
    </row>
    <row r="157" spans="31:31" x14ac:dyDescent="0.25">
      <c r="AE157" s="105"/>
    </row>
    <row r="158" spans="31:31" x14ac:dyDescent="0.25">
      <c r="AE158" s="105"/>
    </row>
    <row r="159" spans="31:31" x14ac:dyDescent="0.25">
      <c r="AE159" s="105"/>
    </row>
    <row r="160" spans="31:31" x14ac:dyDescent="0.25">
      <c r="AE160" s="105"/>
    </row>
    <row r="161" spans="31:31" x14ac:dyDescent="0.25">
      <c r="AE161" s="105"/>
    </row>
    <row r="162" spans="31:31" x14ac:dyDescent="0.25">
      <c r="AE162" s="105"/>
    </row>
    <row r="163" spans="31:31" x14ac:dyDescent="0.25">
      <c r="AE163" s="105"/>
    </row>
    <row r="164" spans="31:31" x14ac:dyDescent="0.25">
      <c r="AE164" s="105"/>
    </row>
    <row r="165" spans="31:31" x14ac:dyDescent="0.25">
      <c r="AE165" s="105"/>
    </row>
    <row r="166" spans="31:31" x14ac:dyDescent="0.25">
      <c r="AE166" s="105"/>
    </row>
    <row r="167" spans="31:31" x14ac:dyDescent="0.25">
      <c r="AE167" s="105"/>
    </row>
    <row r="168" spans="31:31" x14ac:dyDescent="0.25">
      <c r="AE168" s="105"/>
    </row>
    <row r="169" spans="31:31" x14ac:dyDescent="0.25">
      <c r="AE169" s="105"/>
    </row>
    <row r="170" spans="31:31" x14ac:dyDescent="0.25">
      <c r="AE170" s="105"/>
    </row>
    <row r="171" spans="31:31" x14ac:dyDescent="0.25">
      <c r="AE171" s="105"/>
    </row>
    <row r="172" spans="31:31" x14ac:dyDescent="0.25">
      <c r="AE172" s="105"/>
    </row>
    <row r="173" spans="31:31" x14ac:dyDescent="0.25">
      <c r="AE173" s="105"/>
    </row>
    <row r="174" spans="31:31" x14ac:dyDescent="0.25">
      <c r="AE174" s="105"/>
    </row>
    <row r="175" spans="31:31" x14ac:dyDescent="0.25">
      <c r="AE175" s="105"/>
    </row>
    <row r="176" spans="31:31" x14ac:dyDescent="0.25">
      <c r="AE176" s="105"/>
    </row>
    <row r="177" spans="31:31" x14ac:dyDescent="0.25">
      <c r="AE177" s="105"/>
    </row>
    <row r="178" spans="31:31" x14ac:dyDescent="0.25">
      <c r="AE178" s="105"/>
    </row>
    <row r="179" spans="31:31" x14ac:dyDescent="0.25">
      <c r="AE179" s="105"/>
    </row>
    <row r="180" spans="31:31" x14ac:dyDescent="0.25">
      <c r="AE180" s="105"/>
    </row>
    <row r="181" spans="31:31" x14ac:dyDescent="0.25">
      <c r="AE181" s="105"/>
    </row>
    <row r="182" spans="31:31" x14ac:dyDescent="0.25">
      <c r="AE182" s="105"/>
    </row>
    <row r="183" spans="31:31" x14ac:dyDescent="0.25">
      <c r="AE183" s="105"/>
    </row>
    <row r="184" spans="31:31" x14ac:dyDescent="0.25">
      <c r="AE184" s="105"/>
    </row>
    <row r="185" spans="31:31" x14ac:dyDescent="0.25">
      <c r="AE185" s="105"/>
    </row>
    <row r="186" spans="31:31" x14ac:dyDescent="0.25">
      <c r="AE186" s="105"/>
    </row>
    <row r="187" spans="31:31" x14ac:dyDescent="0.25">
      <c r="AE187" s="105"/>
    </row>
    <row r="188" spans="31:31" x14ac:dyDescent="0.25">
      <c r="AE188" s="105"/>
    </row>
    <row r="189" spans="31:31" x14ac:dyDescent="0.25">
      <c r="AE189" s="105"/>
    </row>
    <row r="190" spans="31:31" x14ac:dyDescent="0.25">
      <c r="AE190" s="105"/>
    </row>
    <row r="191" spans="31:31" x14ac:dyDescent="0.25">
      <c r="AE191" s="105"/>
    </row>
    <row r="192" spans="31:31" x14ac:dyDescent="0.25">
      <c r="AE192" s="105"/>
    </row>
    <row r="193" spans="31:31" x14ac:dyDescent="0.25">
      <c r="AE193" s="105"/>
    </row>
    <row r="194" spans="31:31" x14ac:dyDescent="0.25">
      <c r="AE194" s="105"/>
    </row>
    <row r="195" spans="31:31" x14ac:dyDescent="0.25">
      <c r="AE195" s="105"/>
    </row>
    <row r="196" spans="31:31" x14ac:dyDescent="0.25">
      <c r="AE196" s="105"/>
    </row>
    <row r="197" spans="31:31" x14ac:dyDescent="0.25">
      <c r="AE197" s="105"/>
    </row>
    <row r="198" spans="31:31" x14ac:dyDescent="0.25">
      <c r="AE198" s="105"/>
    </row>
    <row r="199" spans="31:31" x14ac:dyDescent="0.25">
      <c r="AE199" s="105"/>
    </row>
    <row r="200" spans="31:31" x14ac:dyDescent="0.25">
      <c r="AE200" s="105"/>
    </row>
    <row r="201" spans="31:31" x14ac:dyDescent="0.25">
      <c r="AE201" s="105"/>
    </row>
    <row r="202" spans="31:31" x14ac:dyDescent="0.25">
      <c r="AE202" s="105"/>
    </row>
    <row r="203" spans="31:31" x14ac:dyDescent="0.25">
      <c r="AE203" s="105"/>
    </row>
    <row r="204" spans="31:31" x14ac:dyDescent="0.25">
      <c r="AE204" s="105"/>
    </row>
    <row r="205" spans="31:31" x14ac:dyDescent="0.25">
      <c r="AE205" s="105"/>
    </row>
    <row r="206" spans="31:31" x14ac:dyDescent="0.25">
      <c r="AE206" s="105"/>
    </row>
    <row r="207" spans="31:31" x14ac:dyDescent="0.25">
      <c r="AE207" s="105"/>
    </row>
    <row r="208" spans="31:31" x14ac:dyDescent="0.25">
      <c r="AE208" s="105"/>
    </row>
    <row r="209" spans="31:31" x14ac:dyDescent="0.25">
      <c r="AE209" s="105"/>
    </row>
    <row r="210" spans="31:31" x14ac:dyDescent="0.25">
      <c r="AE210" s="105"/>
    </row>
    <row r="211" spans="31:31" x14ac:dyDescent="0.25">
      <c r="AE211" s="105"/>
    </row>
    <row r="212" spans="31:31" x14ac:dyDescent="0.25">
      <c r="AE212" s="105"/>
    </row>
    <row r="213" spans="31:31" x14ac:dyDescent="0.25">
      <c r="AE213" s="105"/>
    </row>
    <row r="214" spans="31:31" x14ac:dyDescent="0.25">
      <c r="AE214" s="105"/>
    </row>
    <row r="215" spans="31:31" x14ac:dyDescent="0.25">
      <c r="AE215" s="105"/>
    </row>
    <row r="216" spans="31:31" x14ac:dyDescent="0.25">
      <c r="AE216" s="105"/>
    </row>
    <row r="217" spans="31:31" x14ac:dyDescent="0.25">
      <c r="AE217" s="105"/>
    </row>
    <row r="218" spans="31:31" x14ac:dyDescent="0.25">
      <c r="AE218" s="105"/>
    </row>
    <row r="219" spans="31:31" x14ac:dyDescent="0.25">
      <c r="AE219" s="105"/>
    </row>
    <row r="220" spans="31:31" x14ac:dyDescent="0.25">
      <c r="AE220" s="105"/>
    </row>
    <row r="221" spans="31:31" x14ac:dyDescent="0.25">
      <c r="AE221" s="105"/>
    </row>
    <row r="222" spans="31:31" x14ac:dyDescent="0.25">
      <c r="AE222" s="105"/>
    </row>
    <row r="223" spans="31:31" x14ac:dyDescent="0.25">
      <c r="AE223" s="105"/>
    </row>
    <row r="224" spans="31:31" x14ac:dyDescent="0.25">
      <c r="AE224" s="105"/>
    </row>
    <row r="225" spans="31:31" x14ac:dyDescent="0.25">
      <c r="AE225" s="105"/>
    </row>
    <row r="226" spans="31:31" x14ac:dyDescent="0.25">
      <c r="AE226" s="105"/>
    </row>
    <row r="227" spans="31:31" x14ac:dyDescent="0.25">
      <c r="AE227" s="105"/>
    </row>
    <row r="228" spans="31:31" x14ac:dyDescent="0.25">
      <c r="AE228" s="105"/>
    </row>
    <row r="229" spans="31:31" x14ac:dyDescent="0.25">
      <c r="AE229" s="105"/>
    </row>
    <row r="230" spans="31:31" x14ac:dyDescent="0.25">
      <c r="AE230" s="105"/>
    </row>
    <row r="231" spans="31:31" x14ac:dyDescent="0.25">
      <c r="AE231" s="105"/>
    </row>
    <row r="232" spans="31:31" x14ac:dyDescent="0.25">
      <c r="AE232" s="105"/>
    </row>
    <row r="233" spans="31:31" x14ac:dyDescent="0.25">
      <c r="AE233" s="105"/>
    </row>
    <row r="234" spans="31:31" x14ac:dyDescent="0.25">
      <c r="AE234" s="105"/>
    </row>
    <row r="235" spans="31:31" x14ac:dyDescent="0.25">
      <c r="AE235" s="105"/>
    </row>
    <row r="236" spans="31:31" x14ac:dyDescent="0.25">
      <c r="AE236" s="105"/>
    </row>
    <row r="237" spans="31:31" x14ac:dyDescent="0.25">
      <c r="AE237" s="105"/>
    </row>
    <row r="238" spans="31:31" x14ac:dyDescent="0.25">
      <c r="AE238" s="105"/>
    </row>
    <row r="239" spans="31:31" x14ac:dyDescent="0.25">
      <c r="AE239" s="105"/>
    </row>
    <row r="240" spans="31:31" x14ac:dyDescent="0.25">
      <c r="AE240" s="105"/>
    </row>
    <row r="241" spans="31:31" x14ac:dyDescent="0.25">
      <c r="AE241" s="105"/>
    </row>
    <row r="242" spans="31:31" x14ac:dyDescent="0.25">
      <c r="AE242" s="105"/>
    </row>
    <row r="243" spans="31:31" x14ac:dyDescent="0.25">
      <c r="AE243" s="105"/>
    </row>
    <row r="244" spans="31:31" x14ac:dyDescent="0.25">
      <c r="AE244" s="105"/>
    </row>
    <row r="245" spans="31:31" x14ac:dyDescent="0.25">
      <c r="AE245" s="105"/>
    </row>
    <row r="246" spans="31:31" x14ac:dyDescent="0.25">
      <c r="AE246" s="105"/>
    </row>
    <row r="247" spans="31:31" x14ac:dyDescent="0.25">
      <c r="AE247" s="105"/>
    </row>
    <row r="248" spans="31:31" x14ac:dyDescent="0.25">
      <c r="AE248" s="105"/>
    </row>
    <row r="249" spans="31:31" x14ac:dyDescent="0.25">
      <c r="AE249" s="105"/>
    </row>
    <row r="250" spans="31:31" x14ac:dyDescent="0.25">
      <c r="AE250" s="105"/>
    </row>
    <row r="251" spans="31:31" x14ac:dyDescent="0.25">
      <c r="AE251" s="105"/>
    </row>
    <row r="252" spans="31:31" x14ac:dyDescent="0.25">
      <c r="AE252" s="105"/>
    </row>
    <row r="253" spans="31:31" x14ac:dyDescent="0.25">
      <c r="AE253" s="105"/>
    </row>
    <row r="254" spans="31:31" x14ac:dyDescent="0.25">
      <c r="AE254" s="105"/>
    </row>
    <row r="255" spans="31:31" x14ac:dyDescent="0.25">
      <c r="AE255" s="105"/>
    </row>
    <row r="256" spans="31:31" x14ac:dyDescent="0.25">
      <c r="AE256" s="105"/>
    </row>
    <row r="257" spans="31:31" x14ac:dyDescent="0.25">
      <c r="AE257" s="105"/>
    </row>
    <row r="258" spans="31:31" x14ac:dyDescent="0.25">
      <c r="AE258" s="105"/>
    </row>
    <row r="259" spans="31:31" x14ac:dyDescent="0.25">
      <c r="AE259" s="105"/>
    </row>
    <row r="260" spans="31:31" x14ac:dyDescent="0.25">
      <c r="AE260" s="105"/>
    </row>
    <row r="261" spans="31:31" x14ac:dyDescent="0.25">
      <c r="AE261" s="105"/>
    </row>
    <row r="262" spans="31:31" x14ac:dyDescent="0.25">
      <c r="AE262" s="105"/>
    </row>
    <row r="263" spans="31:31" x14ac:dyDescent="0.25">
      <c r="AE263" s="105"/>
    </row>
    <row r="264" spans="31:31" x14ac:dyDescent="0.25">
      <c r="AE264" s="105"/>
    </row>
    <row r="265" spans="31:31" x14ac:dyDescent="0.25">
      <c r="AE265" s="105"/>
    </row>
    <row r="266" spans="31:31" x14ac:dyDescent="0.25">
      <c r="AE266" s="105"/>
    </row>
    <row r="267" spans="31:31" x14ac:dyDescent="0.25">
      <c r="AE267" s="105"/>
    </row>
    <row r="268" spans="31:31" x14ac:dyDescent="0.25">
      <c r="AE268" s="105"/>
    </row>
    <row r="269" spans="31:31" x14ac:dyDescent="0.25">
      <c r="AE269" s="105"/>
    </row>
    <row r="270" spans="31:31" x14ac:dyDescent="0.25">
      <c r="AE270" s="105"/>
    </row>
    <row r="271" spans="31:31" x14ac:dyDescent="0.25">
      <c r="AE271" s="105"/>
    </row>
    <row r="272" spans="31:31" x14ac:dyDescent="0.25">
      <c r="AE272" s="105"/>
    </row>
    <row r="273" spans="31:31" x14ac:dyDescent="0.25">
      <c r="AE273" s="105"/>
    </row>
    <row r="274" spans="31:31" x14ac:dyDescent="0.25">
      <c r="AE274" s="105"/>
    </row>
    <row r="275" spans="31:31" x14ac:dyDescent="0.25">
      <c r="AE275" s="105"/>
    </row>
    <row r="276" spans="31:31" x14ac:dyDescent="0.25">
      <c r="AE276" s="105"/>
    </row>
    <row r="277" spans="31:31" x14ac:dyDescent="0.25">
      <c r="AE277" s="105"/>
    </row>
    <row r="278" spans="31:31" x14ac:dyDescent="0.25">
      <c r="AE278" s="105"/>
    </row>
    <row r="279" spans="31:31" x14ac:dyDescent="0.25">
      <c r="AE279" s="105"/>
    </row>
    <row r="280" spans="31:31" x14ac:dyDescent="0.25">
      <c r="AE280" s="105"/>
    </row>
    <row r="281" spans="31:31" x14ac:dyDescent="0.25">
      <c r="AE281" s="105"/>
    </row>
    <row r="282" spans="31:31" x14ac:dyDescent="0.25">
      <c r="AE282" s="105"/>
    </row>
    <row r="283" spans="31:31" x14ac:dyDescent="0.25">
      <c r="AE283" s="105"/>
    </row>
    <row r="284" spans="31:31" x14ac:dyDescent="0.25">
      <c r="AE284" s="105"/>
    </row>
    <row r="285" spans="31:31" x14ac:dyDescent="0.25">
      <c r="AE285" s="105"/>
    </row>
    <row r="286" spans="31:31" x14ac:dyDescent="0.25">
      <c r="AE286" s="105"/>
    </row>
    <row r="287" spans="31:31" x14ac:dyDescent="0.25">
      <c r="AE287" s="105"/>
    </row>
    <row r="288" spans="31:31" x14ac:dyDescent="0.25">
      <c r="AE288" s="105"/>
    </row>
    <row r="289" spans="31:31" x14ac:dyDescent="0.25">
      <c r="AE289" s="105"/>
    </row>
    <row r="290" spans="31:31" x14ac:dyDescent="0.25">
      <c r="AE290" s="105"/>
    </row>
    <row r="291" spans="31:31" x14ac:dyDescent="0.25">
      <c r="AE291" s="105"/>
    </row>
    <row r="292" spans="31:31" x14ac:dyDescent="0.25">
      <c r="AE292" s="105"/>
    </row>
    <row r="293" spans="31:31" x14ac:dyDescent="0.25">
      <c r="AE293" s="105"/>
    </row>
    <row r="294" spans="31:31" x14ac:dyDescent="0.25">
      <c r="AE294" s="105"/>
    </row>
    <row r="295" spans="31:31" x14ac:dyDescent="0.25">
      <c r="AE295" s="105"/>
    </row>
    <row r="296" spans="31:31" x14ac:dyDescent="0.25">
      <c r="AE296" s="105"/>
    </row>
    <row r="297" spans="31:31" x14ac:dyDescent="0.25">
      <c r="AE297" s="105"/>
    </row>
    <row r="298" spans="31:31" x14ac:dyDescent="0.25">
      <c r="AE298" s="105"/>
    </row>
    <row r="299" spans="31:31" x14ac:dyDescent="0.25">
      <c r="AE299" s="105"/>
    </row>
    <row r="300" spans="31:31" x14ac:dyDescent="0.25">
      <c r="AE300" s="105"/>
    </row>
    <row r="301" spans="31:31" x14ac:dyDescent="0.25">
      <c r="AE301" s="105"/>
    </row>
    <row r="302" spans="31:31" x14ac:dyDescent="0.25">
      <c r="AE302" s="105"/>
    </row>
    <row r="303" spans="31:31" x14ac:dyDescent="0.25">
      <c r="AE303" s="105"/>
    </row>
    <row r="304" spans="31:31" x14ac:dyDescent="0.25">
      <c r="AE304" s="105"/>
    </row>
    <row r="305" spans="31:31" x14ac:dyDescent="0.25">
      <c r="AE305" s="105"/>
    </row>
    <row r="306" spans="31:31" x14ac:dyDescent="0.25">
      <c r="AE306" s="105"/>
    </row>
    <row r="307" spans="31:31" x14ac:dyDescent="0.25">
      <c r="AE307" s="105"/>
    </row>
    <row r="308" spans="31:31" x14ac:dyDescent="0.25">
      <c r="AE308" s="105"/>
    </row>
    <row r="309" spans="31:31" x14ac:dyDescent="0.25">
      <c r="AE309" s="105"/>
    </row>
    <row r="310" spans="31:31" x14ac:dyDescent="0.25">
      <c r="AE310" s="105"/>
    </row>
    <row r="311" spans="31:31" x14ac:dyDescent="0.25">
      <c r="AE311" s="105"/>
    </row>
    <row r="312" spans="31:31" x14ac:dyDescent="0.25">
      <c r="AE312" s="105"/>
    </row>
    <row r="313" spans="31:31" x14ac:dyDescent="0.25">
      <c r="AE313" s="105"/>
    </row>
    <row r="314" spans="31:31" x14ac:dyDescent="0.25">
      <c r="AE314" s="105"/>
    </row>
    <row r="315" spans="31:31" x14ac:dyDescent="0.25">
      <c r="AE315" s="105"/>
    </row>
    <row r="316" spans="31:31" x14ac:dyDescent="0.25">
      <c r="AE316" s="105"/>
    </row>
    <row r="317" spans="31:31" x14ac:dyDescent="0.25">
      <c r="AE317" s="105"/>
    </row>
    <row r="318" spans="31:31" x14ac:dyDescent="0.25">
      <c r="AE318" s="105"/>
    </row>
    <row r="319" spans="31:31" x14ac:dyDescent="0.25">
      <c r="AE319" s="105"/>
    </row>
    <row r="320" spans="31:31" x14ac:dyDescent="0.25">
      <c r="AE320" s="105"/>
    </row>
    <row r="321" spans="31:31" x14ac:dyDescent="0.25">
      <c r="AE321" s="105"/>
    </row>
    <row r="322" spans="31:31" x14ac:dyDescent="0.25">
      <c r="AE322" s="105"/>
    </row>
    <row r="323" spans="31:31" x14ac:dyDescent="0.25">
      <c r="AE323" s="105"/>
    </row>
    <row r="324" spans="31:31" x14ac:dyDescent="0.25">
      <c r="AE324" s="105"/>
    </row>
    <row r="325" spans="31:31" x14ac:dyDescent="0.25">
      <c r="AE325" s="105"/>
    </row>
    <row r="326" spans="31:31" x14ac:dyDescent="0.25">
      <c r="AE326" s="105"/>
    </row>
    <row r="327" spans="31:31" x14ac:dyDescent="0.25">
      <c r="AE327" s="105"/>
    </row>
    <row r="328" spans="31:31" x14ac:dyDescent="0.25">
      <c r="AE328" s="105"/>
    </row>
    <row r="329" spans="31:31" x14ac:dyDescent="0.25">
      <c r="AE329" s="105"/>
    </row>
    <row r="330" spans="31:31" x14ac:dyDescent="0.25">
      <c r="AE330" s="105"/>
    </row>
    <row r="331" spans="31:31" x14ac:dyDescent="0.25">
      <c r="AE331" s="105"/>
    </row>
    <row r="332" spans="31:31" x14ac:dyDescent="0.25">
      <c r="AE332" s="105"/>
    </row>
    <row r="333" spans="31:31" x14ac:dyDescent="0.25">
      <c r="AE333" s="105"/>
    </row>
    <row r="334" spans="31:31" x14ac:dyDescent="0.25">
      <c r="AE334" s="105"/>
    </row>
    <row r="335" spans="31:31" x14ac:dyDescent="0.25">
      <c r="AE335" s="105"/>
    </row>
    <row r="336" spans="31:31" x14ac:dyDescent="0.25">
      <c r="AE336" s="105"/>
    </row>
    <row r="337" spans="31:31" x14ac:dyDescent="0.25">
      <c r="AE337" s="105"/>
    </row>
    <row r="338" spans="31:31" x14ac:dyDescent="0.25">
      <c r="AE338" s="105"/>
    </row>
    <row r="339" spans="31:31" x14ac:dyDescent="0.25">
      <c r="AE339" s="105"/>
    </row>
    <row r="340" spans="31:31" x14ac:dyDescent="0.25">
      <c r="AE340" s="105"/>
    </row>
    <row r="341" spans="31:31" x14ac:dyDescent="0.25">
      <c r="AE341" s="105"/>
    </row>
    <row r="342" spans="31:31" x14ac:dyDescent="0.25">
      <c r="AE342" s="105"/>
    </row>
    <row r="343" spans="31:31" x14ac:dyDescent="0.25">
      <c r="AE343" s="105"/>
    </row>
    <row r="344" spans="31:31" x14ac:dyDescent="0.25">
      <c r="AE344" s="105"/>
    </row>
    <row r="345" spans="31:31" x14ac:dyDescent="0.25">
      <c r="AE345" s="105"/>
    </row>
    <row r="346" spans="31:31" x14ac:dyDescent="0.25">
      <c r="AE346" s="105"/>
    </row>
    <row r="347" spans="31:31" x14ac:dyDescent="0.25">
      <c r="AE347" s="105"/>
    </row>
    <row r="348" spans="31:31" x14ac:dyDescent="0.25">
      <c r="AE348" s="105"/>
    </row>
    <row r="349" spans="31:31" x14ac:dyDescent="0.25">
      <c r="AE349" s="105"/>
    </row>
    <row r="350" spans="31:31" x14ac:dyDescent="0.25">
      <c r="AE350" s="105"/>
    </row>
    <row r="351" spans="31:31" x14ac:dyDescent="0.25">
      <c r="AE351" s="105"/>
    </row>
    <row r="352" spans="31:31" x14ac:dyDescent="0.25">
      <c r="AE352" s="105"/>
    </row>
    <row r="353" spans="31:31" x14ac:dyDescent="0.25">
      <c r="AE353" s="105"/>
    </row>
    <row r="354" spans="31:31" x14ac:dyDescent="0.25">
      <c r="AE354" s="105"/>
    </row>
    <row r="355" spans="31:31" x14ac:dyDescent="0.25">
      <c r="AE355" s="105"/>
    </row>
    <row r="356" spans="31:31" x14ac:dyDescent="0.25">
      <c r="AE356" s="105"/>
    </row>
    <row r="357" spans="31:31" x14ac:dyDescent="0.25">
      <c r="AE357" s="105"/>
    </row>
    <row r="358" spans="31:31" x14ac:dyDescent="0.25">
      <c r="AE358" s="105"/>
    </row>
    <row r="359" spans="31:31" x14ac:dyDescent="0.25">
      <c r="AE359" s="105"/>
    </row>
    <row r="360" spans="31:31" x14ac:dyDescent="0.25">
      <c r="AE360" s="105"/>
    </row>
    <row r="361" spans="31:31" x14ac:dyDescent="0.25">
      <c r="AE361" s="105"/>
    </row>
    <row r="362" spans="31:31" x14ac:dyDescent="0.25">
      <c r="AE362" s="105"/>
    </row>
    <row r="363" spans="31:31" x14ac:dyDescent="0.25">
      <c r="AE363" s="105"/>
    </row>
    <row r="364" spans="31:31" x14ac:dyDescent="0.25">
      <c r="AE364" s="105"/>
    </row>
    <row r="365" spans="31:31" x14ac:dyDescent="0.25">
      <c r="AE365" s="105"/>
    </row>
    <row r="366" spans="31:31" x14ac:dyDescent="0.25">
      <c r="AE366" s="105"/>
    </row>
    <row r="367" spans="31:31" x14ac:dyDescent="0.25">
      <c r="AE367" s="105"/>
    </row>
    <row r="368" spans="31:31" x14ac:dyDescent="0.25">
      <c r="AE368" s="105"/>
    </row>
    <row r="369" spans="31:31" x14ac:dyDescent="0.25">
      <c r="AE369" s="105"/>
    </row>
    <row r="370" spans="31:31" x14ac:dyDescent="0.25">
      <c r="AE370" s="105"/>
    </row>
    <row r="371" spans="31:31" x14ac:dyDescent="0.25">
      <c r="AE371" s="105"/>
    </row>
    <row r="372" spans="31:31" x14ac:dyDescent="0.25">
      <c r="AE372" s="105"/>
    </row>
    <row r="373" spans="31:31" x14ac:dyDescent="0.25">
      <c r="AE373" s="105"/>
    </row>
    <row r="374" spans="31:31" x14ac:dyDescent="0.25">
      <c r="AE374" s="105"/>
    </row>
    <row r="375" spans="31:31" x14ac:dyDescent="0.25">
      <c r="AE375" s="105"/>
    </row>
    <row r="376" spans="31:31" x14ac:dyDescent="0.25">
      <c r="AE376" s="105"/>
    </row>
    <row r="377" spans="31:31" x14ac:dyDescent="0.25">
      <c r="AE377" s="105"/>
    </row>
    <row r="378" spans="31:31" x14ac:dyDescent="0.25">
      <c r="AE378" s="105"/>
    </row>
    <row r="379" spans="31:31" x14ac:dyDescent="0.25">
      <c r="AE379" s="105"/>
    </row>
    <row r="380" spans="31:31" x14ac:dyDescent="0.25">
      <c r="AE380" s="105"/>
    </row>
    <row r="381" spans="31:31" x14ac:dyDescent="0.25">
      <c r="AE381" s="105"/>
    </row>
    <row r="382" spans="31:31" x14ac:dyDescent="0.25">
      <c r="AE382" s="105"/>
    </row>
    <row r="383" spans="31:31" x14ac:dyDescent="0.25">
      <c r="AE383" s="105"/>
    </row>
    <row r="384" spans="31:31" x14ac:dyDescent="0.25">
      <c r="AE384" s="105"/>
    </row>
    <row r="385" spans="31:31" x14ac:dyDescent="0.25">
      <c r="AE385" s="105"/>
    </row>
    <row r="386" spans="31:31" x14ac:dyDescent="0.25">
      <c r="AE386" s="105"/>
    </row>
    <row r="387" spans="31:31" x14ac:dyDescent="0.25">
      <c r="AE387" s="105"/>
    </row>
    <row r="388" spans="31:31" x14ac:dyDescent="0.25">
      <c r="AE388" s="105"/>
    </row>
    <row r="389" spans="31:31" x14ac:dyDescent="0.25">
      <c r="AE389" s="105"/>
    </row>
    <row r="390" spans="31:31" x14ac:dyDescent="0.25">
      <c r="AE390" s="105"/>
    </row>
    <row r="391" spans="31:31" x14ac:dyDescent="0.25">
      <c r="AE391" s="105"/>
    </row>
    <row r="392" spans="31:31" x14ac:dyDescent="0.25">
      <c r="AE392" s="105"/>
    </row>
    <row r="393" spans="31:31" x14ac:dyDescent="0.25">
      <c r="AE393" s="105"/>
    </row>
    <row r="394" spans="31:31" x14ac:dyDescent="0.25">
      <c r="AE394" s="105"/>
    </row>
    <row r="395" spans="31:31" x14ac:dyDescent="0.25">
      <c r="AE395" s="105"/>
    </row>
    <row r="396" spans="31:31" x14ac:dyDescent="0.25">
      <c r="AE396" s="105"/>
    </row>
    <row r="397" spans="31:31" x14ac:dyDescent="0.25">
      <c r="AE397" s="105"/>
    </row>
    <row r="398" spans="31:31" x14ac:dyDescent="0.25">
      <c r="AE398" s="105"/>
    </row>
    <row r="399" spans="31:31" x14ac:dyDescent="0.25">
      <c r="AE399" s="105"/>
    </row>
    <row r="400" spans="31:31" x14ac:dyDescent="0.25">
      <c r="AE400" s="105"/>
    </row>
    <row r="401" spans="31:31" x14ac:dyDescent="0.25">
      <c r="AE401" s="105"/>
    </row>
    <row r="402" spans="31:31" x14ac:dyDescent="0.25">
      <c r="AE402" s="105"/>
    </row>
    <row r="403" spans="31:31" x14ac:dyDescent="0.25">
      <c r="AE403" s="105"/>
    </row>
    <row r="404" spans="31:31" x14ac:dyDescent="0.25">
      <c r="AE404" s="105"/>
    </row>
    <row r="405" spans="31:31" x14ac:dyDescent="0.25">
      <c r="AE405" s="105"/>
    </row>
    <row r="406" spans="31:31" x14ac:dyDescent="0.25">
      <c r="AE406" s="105"/>
    </row>
    <row r="407" spans="31:31" x14ac:dyDescent="0.25">
      <c r="AE407" s="105"/>
    </row>
    <row r="408" spans="31:31" x14ac:dyDescent="0.25">
      <c r="AE408" s="105"/>
    </row>
    <row r="409" spans="31:31" x14ac:dyDescent="0.25">
      <c r="AE409" s="105"/>
    </row>
    <row r="410" spans="31:31" x14ac:dyDescent="0.25">
      <c r="AE410" s="105"/>
    </row>
    <row r="411" spans="31:31" x14ac:dyDescent="0.25">
      <c r="AE411" s="105"/>
    </row>
    <row r="412" spans="31:31" x14ac:dyDescent="0.25">
      <c r="AE412" s="105"/>
    </row>
    <row r="413" spans="31:31" x14ac:dyDescent="0.25">
      <c r="AE413" s="105"/>
    </row>
    <row r="414" spans="31:31" x14ac:dyDescent="0.25">
      <c r="AE414" s="105"/>
    </row>
    <row r="415" spans="31:31" x14ac:dyDescent="0.25">
      <c r="AE415" s="105"/>
    </row>
    <row r="416" spans="31:31" x14ac:dyDescent="0.25">
      <c r="AE416" s="105"/>
    </row>
    <row r="417" spans="31:31" x14ac:dyDescent="0.25">
      <c r="AE417" s="105"/>
    </row>
    <row r="418" spans="31:31" x14ac:dyDescent="0.25">
      <c r="AE418" s="105"/>
    </row>
    <row r="419" spans="31:31" x14ac:dyDescent="0.25">
      <c r="AE419" s="105"/>
    </row>
    <row r="420" spans="31:31" x14ac:dyDescent="0.25">
      <c r="AE420" s="105"/>
    </row>
    <row r="421" spans="31:31" x14ac:dyDescent="0.25">
      <c r="AE421" s="105"/>
    </row>
    <row r="422" spans="31:31" x14ac:dyDescent="0.25">
      <c r="AE422" s="105"/>
    </row>
    <row r="423" spans="31:31" x14ac:dyDescent="0.25">
      <c r="AE423" s="105"/>
    </row>
    <row r="424" spans="31:31" x14ac:dyDescent="0.25">
      <c r="AE424" s="105"/>
    </row>
    <row r="425" spans="31:31" x14ac:dyDescent="0.25">
      <c r="AE425" s="105"/>
    </row>
    <row r="426" spans="31:31" x14ac:dyDescent="0.25">
      <c r="AE426" s="105"/>
    </row>
    <row r="427" spans="31:31" x14ac:dyDescent="0.25">
      <c r="AE427" s="105"/>
    </row>
    <row r="428" spans="31:31" x14ac:dyDescent="0.25">
      <c r="AE428" s="105"/>
    </row>
    <row r="429" spans="31:31" x14ac:dyDescent="0.25">
      <c r="AE429" s="105"/>
    </row>
    <row r="430" spans="31:31" x14ac:dyDescent="0.25">
      <c r="AE430" s="105"/>
    </row>
    <row r="431" spans="31:31" x14ac:dyDescent="0.25">
      <c r="AE431" s="105"/>
    </row>
    <row r="432" spans="31:31" x14ac:dyDescent="0.25">
      <c r="AE432" s="105"/>
    </row>
    <row r="433" spans="31:31" x14ac:dyDescent="0.25">
      <c r="AE433" s="105"/>
    </row>
    <row r="434" spans="31:31" x14ac:dyDescent="0.25">
      <c r="AE434" s="105"/>
    </row>
    <row r="435" spans="31:31" x14ac:dyDescent="0.25">
      <c r="AE435" s="105"/>
    </row>
    <row r="436" spans="31:31" x14ac:dyDescent="0.25">
      <c r="AE436" s="105"/>
    </row>
    <row r="437" spans="31:31" x14ac:dyDescent="0.25">
      <c r="AE437" s="105"/>
    </row>
    <row r="438" spans="31:31" x14ac:dyDescent="0.25">
      <c r="AE438" s="105"/>
    </row>
    <row r="439" spans="31:31" x14ac:dyDescent="0.25">
      <c r="AE439" s="105"/>
    </row>
    <row r="440" spans="31:31" x14ac:dyDescent="0.25">
      <c r="AE440" s="105"/>
    </row>
    <row r="441" spans="31:31" x14ac:dyDescent="0.25">
      <c r="AE441" s="105"/>
    </row>
    <row r="442" spans="31:31" x14ac:dyDescent="0.25">
      <c r="AE442" s="105"/>
    </row>
    <row r="443" spans="31:31" x14ac:dyDescent="0.25">
      <c r="AE443" s="105"/>
    </row>
    <row r="444" spans="31:31" x14ac:dyDescent="0.25">
      <c r="AE444" s="105"/>
    </row>
    <row r="445" spans="31:31" x14ac:dyDescent="0.25">
      <c r="AE445" s="105"/>
    </row>
    <row r="446" spans="31:31" x14ac:dyDescent="0.25">
      <c r="AE446" s="105"/>
    </row>
    <row r="447" spans="31:31" x14ac:dyDescent="0.25">
      <c r="AE447" s="105"/>
    </row>
    <row r="448" spans="31:31" x14ac:dyDescent="0.25">
      <c r="AE448" s="105"/>
    </row>
    <row r="449" spans="31:31" x14ac:dyDescent="0.25">
      <c r="AE449" s="105"/>
    </row>
    <row r="450" spans="31:31" x14ac:dyDescent="0.25">
      <c r="AE450" s="105"/>
    </row>
    <row r="451" spans="31:31" x14ac:dyDescent="0.25">
      <c r="AE451" s="105"/>
    </row>
    <row r="452" spans="31:31" x14ac:dyDescent="0.25">
      <c r="AE452" s="105"/>
    </row>
    <row r="453" spans="31:31" x14ac:dyDescent="0.25">
      <c r="AE453" s="105"/>
    </row>
    <row r="454" spans="31:31" x14ac:dyDescent="0.25">
      <c r="AE454" s="105"/>
    </row>
    <row r="455" spans="31:31" x14ac:dyDescent="0.25">
      <c r="AE455" s="105"/>
    </row>
    <row r="456" spans="31:31" x14ac:dyDescent="0.25">
      <c r="AE456" s="105"/>
    </row>
    <row r="457" spans="31:31" x14ac:dyDescent="0.25">
      <c r="AE457" s="105"/>
    </row>
    <row r="458" spans="31:31" x14ac:dyDescent="0.25">
      <c r="AE458" s="105"/>
    </row>
    <row r="459" spans="31:31" x14ac:dyDescent="0.25">
      <c r="AE459" s="105"/>
    </row>
    <row r="460" spans="31:31" x14ac:dyDescent="0.25">
      <c r="AE460" s="105"/>
    </row>
    <row r="461" spans="31:31" x14ac:dyDescent="0.25">
      <c r="AE461" s="105"/>
    </row>
    <row r="462" spans="31:31" x14ac:dyDescent="0.25">
      <c r="AE462" s="105"/>
    </row>
    <row r="463" spans="31:31" x14ac:dyDescent="0.25">
      <c r="AE463" s="105"/>
    </row>
    <row r="464" spans="31:31" x14ac:dyDescent="0.25">
      <c r="AE464" s="105"/>
    </row>
    <row r="465" spans="31:31" x14ac:dyDescent="0.25">
      <c r="AE465" s="105"/>
    </row>
    <row r="466" spans="31:31" x14ac:dyDescent="0.25">
      <c r="AE466" s="105"/>
    </row>
    <row r="467" spans="31:31" x14ac:dyDescent="0.25">
      <c r="AE467" s="105"/>
    </row>
    <row r="468" spans="31:31" x14ac:dyDescent="0.25">
      <c r="AE468" s="105"/>
    </row>
    <row r="469" spans="31:31" x14ac:dyDescent="0.25">
      <c r="AE469" s="105"/>
    </row>
    <row r="470" spans="31:31" x14ac:dyDescent="0.25">
      <c r="AE470" s="105"/>
    </row>
    <row r="471" spans="31:31" x14ac:dyDescent="0.25">
      <c r="AE471" s="105"/>
    </row>
    <row r="472" spans="31:31" x14ac:dyDescent="0.25">
      <c r="AE472" s="105"/>
    </row>
    <row r="473" spans="31:31" x14ac:dyDescent="0.25">
      <c r="AE473" s="105"/>
    </row>
    <row r="474" spans="31:31" x14ac:dyDescent="0.25">
      <c r="AE474" s="105"/>
    </row>
    <row r="475" spans="31:31" x14ac:dyDescent="0.25">
      <c r="AE475" s="105"/>
    </row>
    <row r="476" spans="31:31" x14ac:dyDescent="0.25">
      <c r="AE476" s="105"/>
    </row>
    <row r="477" spans="31:31" x14ac:dyDescent="0.25">
      <c r="AE477" s="105"/>
    </row>
    <row r="478" spans="31:31" x14ac:dyDescent="0.25">
      <c r="AE478" s="105"/>
    </row>
    <row r="479" spans="31:31" x14ac:dyDescent="0.25">
      <c r="AE479" s="105"/>
    </row>
    <row r="480" spans="31:31" x14ac:dyDescent="0.25">
      <c r="AE480" s="105"/>
    </row>
    <row r="481" spans="31:31" x14ac:dyDescent="0.25">
      <c r="AE481" s="105"/>
    </row>
    <row r="482" spans="31:31" x14ac:dyDescent="0.25">
      <c r="AE482" s="105"/>
    </row>
    <row r="483" spans="31:31" x14ac:dyDescent="0.25">
      <c r="AE483" s="105"/>
    </row>
    <row r="484" spans="31:31" x14ac:dyDescent="0.25">
      <c r="AE484" s="105"/>
    </row>
    <row r="485" spans="31:31" x14ac:dyDescent="0.25">
      <c r="AE485" s="105"/>
    </row>
    <row r="486" spans="31:31" x14ac:dyDescent="0.25">
      <c r="AE486" s="105"/>
    </row>
    <row r="487" spans="31:31" x14ac:dyDescent="0.25">
      <c r="AE487" s="105"/>
    </row>
    <row r="488" spans="31:31" x14ac:dyDescent="0.25">
      <c r="AE488" s="105"/>
    </row>
    <row r="489" spans="31:31" x14ac:dyDescent="0.25">
      <c r="AE489" s="105"/>
    </row>
    <row r="490" spans="31:31" x14ac:dyDescent="0.25">
      <c r="AE490" s="105"/>
    </row>
    <row r="491" spans="31:31" x14ac:dyDescent="0.25">
      <c r="AE491" s="105"/>
    </row>
    <row r="492" spans="31:31" x14ac:dyDescent="0.25">
      <c r="AE492" s="105"/>
    </row>
    <row r="493" spans="31:31" x14ac:dyDescent="0.25">
      <c r="AE493" s="105"/>
    </row>
    <row r="494" spans="31:31" x14ac:dyDescent="0.25">
      <c r="AE494" s="105"/>
    </row>
    <row r="495" spans="31:31" x14ac:dyDescent="0.25">
      <c r="AE495" s="105"/>
    </row>
    <row r="496" spans="31:31" x14ac:dyDescent="0.25">
      <c r="AE496" s="105"/>
    </row>
    <row r="497" spans="31:31" x14ac:dyDescent="0.25">
      <c r="AE497" s="105"/>
    </row>
    <row r="498" spans="31:31" x14ac:dyDescent="0.25">
      <c r="AE498" s="105"/>
    </row>
    <row r="499" spans="31:31" x14ac:dyDescent="0.25">
      <c r="AE499" s="105"/>
    </row>
    <row r="500" spans="31:31" x14ac:dyDescent="0.25">
      <c r="AE500" s="105"/>
    </row>
    <row r="501" spans="31:31" x14ac:dyDescent="0.25">
      <c r="AE501" s="105"/>
    </row>
    <row r="502" spans="31:31" x14ac:dyDescent="0.25">
      <c r="AE502" s="105"/>
    </row>
    <row r="503" spans="31:31" x14ac:dyDescent="0.25">
      <c r="AE503" s="105"/>
    </row>
    <row r="504" spans="31:31" x14ac:dyDescent="0.25">
      <c r="AE504" s="105"/>
    </row>
    <row r="505" spans="31:31" x14ac:dyDescent="0.25">
      <c r="AE505" s="105"/>
    </row>
    <row r="506" spans="31:31" x14ac:dyDescent="0.25">
      <c r="AE506" s="105"/>
    </row>
    <row r="507" spans="31:31" x14ac:dyDescent="0.25">
      <c r="AE507" s="105"/>
    </row>
    <row r="508" spans="31:31" x14ac:dyDescent="0.25">
      <c r="AE508" s="105"/>
    </row>
    <row r="509" spans="31:31" x14ac:dyDescent="0.25">
      <c r="AE509" s="105"/>
    </row>
    <row r="510" spans="31:31" x14ac:dyDescent="0.25">
      <c r="AE510" s="105"/>
    </row>
    <row r="511" spans="31:31" x14ac:dyDescent="0.25">
      <c r="AE511" s="105"/>
    </row>
    <row r="512" spans="31:31" x14ac:dyDescent="0.25">
      <c r="AE512" s="105"/>
    </row>
    <row r="513" spans="31:31" x14ac:dyDescent="0.25">
      <c r="AE513" s="105"/>
    </row>
    <row r="514" spans="31:31" x14ac:dyDescent="0.25">
      <c r="AE514" s="105"/>
    </row>
    <row r="515" spans="31:31" x14ac:dyDescent="0.25">
      <c r="AE515" s="105"/>
    </row>
    <row r="516" spans="31:31" x14ac:dyDescent="0.25">
      <c r="AE516" s="105"/>
    </row>
    <row r="517" spans="31:31" x14ac:dyDescent="0.25">
      <c r="AE517" s="105"/>
    </row>
    <row r="518" spans="31:31" x14ac:dyDescent="0.25">
      <c r="AE518" s="105"/>
    </row>
    <row r="519" spans="31:31" x14ac:dyDescent="0.25">
      <c r="AE519" s="105"/>
    </row>
    <row r="520" spans="31:31" x14ac:dyDescent="0.25">
      <c r="AE520" s="105"/>
    </row>
    <row r="521" spans="31:31" x14ac:dyDescent="0.25">
      <c r="AE521" s="105"/>
    </row>
    <row r="522" spans="31:31" x14ac:dyDescent="0.25">
      <c r="AE522" s="105"/>
    </row>
    <row r="523" spans="31:31" x14ac:dyDescent="0.25">
      <c r="AE523" s="105"/>
    </row>
    <row r="524" spans="31:31" x14ac:dyDescent="0.25">
      <c r="AE524" s="105"/>
    </row>
    <row r="525" spans="31:31" x14ac:dyDescent="0.25">
      <c r="AE525" s="105"/>
    </row>
    <row r="526" spans="31:31" x14ac:dyDescent="0.25">
      <c r="AE526" s="105"/>
    </row>
    <row r="527" spans="31:31" x14ac:dyDescent="0.25">
      <c r="AE527" s="105"/>
    </row>
    <row r="528" spans="31:31" x14ac:dyDescent="0.25">
      <c r="AE528" s="105"/>
    </row>
    <row r="529" spans="31:31" x14ac:dyDescent="0.25">
      <c r="AE529" s="105"/>
    </row>
    <row r="530" spans="31:31" x14ac:dyDescent="0.25">
      <c r="AE530" s="105"/>
    </row>
    <row r="531" spans="31:31" x14ac:dyDescent="0.25">
      <c r="AE531" s="105"/>
    </row>
    <row r="532" spans="31:31" x14ac:dyDescent="0.25">
      <c r="AE532" s="105"/>
    </row>
    <row r="533" spans="31:31" x14ac:dyDescent="0.25">
      <c r="AE533" s="105"/>
    </row>
    <row r="534" spans="31:31" x14ac:dyDescent="0.25">
      <c r="AE534" s="105"/>
    </row>
    <row r="535" spans="31:31" x14ac:dyDescent="0.25">
      <c r="AE535" s="105"/>
    </row>
    <row r="536" spans="31:31" x14ac:dyDescent="0.25">
      <c r="AE536" s="105"/>
    </row>
    <row r="537" spans="31:31" x14ac:dyDescent="0.25">
      <c r="AE537" s="105"/>
    </row>
    <row r="538" spans="31:31" x14ac:dyDescent="0.25">
      <c r="AE538" s="105"/>
    </row>
    <row r="539" spans="31:31" x14ac:dyDescent="0.25">
      <c r="AE539" s="105"/>
    </row>
    <row r="540" spans="31:31" x14ac:dyDescent="0.25">
      <c r="AE540" s="105"/>
    </row>
    <row r="541" spans="31:31" x14ac:dyDescent="0.25">
      <c r="AE541" s="105"/>
    </row>
    <row r="542" spans="31:31" x14ac:dyDescent="0.25">
      <c r="AE542" s="105"/>
    </row>
    <row r="543" spans="31:31" x14ac:dyDescent="0.25">
      <c r="AE543" s="105"/>
    </row>
    <row r="544" spans="31:31" x14ac:dyDescent="0.25">
      <c r="AE544" s="105"/>
    </row>
    <row r="545" spans="31:31" x14ac:dyDescent="0.25">
      <c r="AE545" s="105"/>
    </row>
    <row r="546" spans="31:31" x14ac:dyDescent="0.25">
      <c r="AE546" s="105"/>
    </row>
    <row r="547" spans="31:31" x14ac:dyDescent="0.25">
      <c r="AE547" s="105"/>
    </row>
    <row r="548" spans="31:31" x14ac:dyDescent="0.25">
      <c r="AE548" s="105"/>
    </row>
    <row r="549" spans="31:31" x14ac:dyDescent="0.25">
      <c r="AE549" s="105"/>
    </row>
    <row r="550" spans="31:31" x14ac:dyDescent="0.25">
      <c r="AE550" s="105"/>
    </row>
    <row r="551" spans="31:31" x14ac:dyDescent="0.25">
      <c r="AE551" s="105"/>
    </row>
    <row r="552" spans="31:31" x14ac:dyDescent="0.25">
      <c r="AE552" s="105"/>
    </row>
    <row r="553" spans="31:31" x14ac:dyDescent="0.25">
      <c r="AE553" s="105"/>
    </row>
    <row r="554" spans="31:31" x14ac:dyDescent="0.25">
      <c r="AE554" s="105"/>
    </row>
    <row r="555" spans="31:31" x14ac:dyDescent="0.25">
      <c r="AE555" s="105"/>
    </row>
    <row r="556" spans="31:31" x14ac:dyDescent="0.25">
      <c r="AE556" s="105"/>
    </row>
    <row r="557" spans="31:31" x14ac:dyDescent="0.25">
      <c r="AE557" s="105"/>
    </row>
    <row r="558" spans="31:31" x14ac:dyDescent="0.25">
      <c r="AE558" s="105"/>
    </row>
    <row r="559" spans="31:31" x14ac:dyDescent="0.25">
      <c r="AE559" s="105"/>
    </row>
    <row r="560" spans="31:31" x14ac:dyDescent="0.25">
      <c r="AE560" s="105"/>
    </row>
    <row r="561" spans="31:31" x14ac:dyDescent="0.25">
      <c r="AE561" s="105"/>
    </row>
    <row r="562" spans="31:31" x14ac:dyDescent="0.25">
      <c r="AE562" s="105"/>
    </row>
    <row r="563" spans="31:31" x14ac:dyDescent="0.25">
      <c r="AE563" s="105"/>
    </row>
    <row r="564" spans="31:31" x14ac:dyDescent="0.25">
      <c r="AE564" s="105"/>
    </row>
    <row r="565" spans="31:31" x14ac:dyDescent="0.25">
      <c r="AE565" s="105"/>
    </row>
    <row r="566" spans="31:31" x14ac:dyDescent="0.25">
      <c r="AE566" s="105"/>
    </row>
    <row r="567" spans="31:31" x14ac:dyDescent="0.25">
      <c r="AE567" s="105"/>
    </row>
    <row r="568" spans="31:31" x14ac:dyDescent="0.25">
      <c r="AE568" s="105"/>
    </row>
    <row r="569" spans="31:31" x14ac:dyDescent="0.25">
      <c r="AE569" s="105"/>
    </row>
    <row r="570" spans="31:31" x14ac:dyDescent="0.25">
      <c r="AE570" s="105"/>
    </row>
    <row r="571" spans="31:31" x14ac:dyDescent="0.25">
      <c r="AE571" s="105"/>
    </row>
    <row r="572" spans="31:31" x14ac:dyDescent="0.25">
      <c r="AE572" s="105"/>
    </row>
    <row r="573" spans="31:31" x14ac:dyDescent="0.25">
      <c r="AE573" s="105"/>
    </row>
    <row r="574" spans="31:31" x14ac:dyDescent="0.25">
      <c r="AE574" s="105"/>
    </row>
    <row r="575" spans="31:31" x14ac:dyDescent="0.25">
      <c r="AE575" s="105"/>
    </row>
    <row r="576" spans="31:31" x14ac:dyDescent="0.25">
      <c r="AE576" s="105"/>
    </row>
    <row r="577" spans="31:31" x14ac:dyDescent="0.25">
      <c r="AE577" s="105"/>
    </row>
    <row r="578" spans="31:31" x14ac:dyDescent="0.25">
      <c r="AE578" s="105"/>
    </row>
    <row r="579" spans="31:31" x14ac:dyDescent="0.25">
      <c r="AE579" s="105"/>
    </row>
    <row r="580" spans="31:31" x14ac:dyDescent="0.25">
      <c r="AE580" s="105"/>
    </row>
    <row r="581" spans="31:31" x14ac:dyDescent="0.25">
      <c r="AE581" s="105"/>
    </row>
    <row r="582" spans="31:31" x14ac:dyDescent="0.25">
      <c r="AE582" s="105"/>
    </row>
    <row r="583" spans="31:31" x14ac:dyDescent="0.25">
      <c r="AE583" s="105"/>
    </row>
    <row r="584" spans="31:31" x14ac:dyDescent="0.25">
      <c r="AE584" s="105"/>
    </row>
    <row r="585" spans="31:31" x14ac:dyDescent="0.25">
      <c r="AE585" s="105"/>
    </row>
    <row r="586" spans="31:31" x14ac:dyDescent="0.25">
      <c r="AE586" s="105"/>
    </row>
    <row r="587" spans="31:31" x14ac:dyDescent="0.25">
      <c r="AE587" s="105"/>
    </row>
    <row r="588" spans="31:31" x14ac:dyDescent="0.25">
      <c r="AE588" s="105"/>
    </row>
    <row r="589" spans="31:31" x14ac:dyDescent="0.25">
      <c r="AE589" s="105"/>
    </row>
    <row r="590" spans="31:31" x14ac:dyDescent="0.25">
      <c r="AE590" s="105"/>
    </row>
    <row r="591" spans="31:31" x14ac:dyDescent="0.25">
      <c r="AE591" s="105"/>
    </row>
    <row r="592" spans="31:31" x14ac:dyDescent="0.25">
      <c r="AE592" s="105"/>
    </row>
    <row r="593" spans="31:31" x14ac:dyDescent="0.25">
      <c r="AE593" s="105"/>
    </row>
    <row r="594" spans="31:31" x14ac:dyDescent="0.25">
      <c r="AE594" s="105"/>
    </row>
    <row r="595" spans="31:31" x14ac:dyDescent="0.25">
      <c r="AE595" s="105"/>
    </row>
    <row r="596" spans="31:31" x14ac:dyDescent="0.25">
      <c r="AE596" s="105"/>
    </row>
    <row r="597" spans="31:31" x14ac:dyDescent="0.25">
      <c r="AE597" s="105"/>
    </row>
    <row r="598" spans="31:31" x14ac:dyDescent="0.25">
      <c r="AE598" s="105"/>
    </row>
    <row r="599" spans="31:31" x14ac:dyDescent="0.25">
      <c r="AE599" s="105"/>
    </row>
    <row r="600" spans="31:31" x14ac:dyDescent="0.25">
      <c r="AE600" s="105"/>
    </row>
    <row r="601" spans="31:31" x14ac:dyDescent="0.25">
      <c r="AE601" s="105"/>
    </row>
    <row r="602" spans="31:31" x14ac:dyDescent="0.25">
      <c r="AE602" s="105"/>
    </row>
    <row r="603" spans="31:31" x14ac:dyDescent="0.25">
      <c r="AE603" s="105"/>
    </row>
    <row r="604" spans="31:31" x14ac:dyDescent="0.25">
      <c r="AE604" s="105"/>
    </row>
    <row r="605" spans="31:31" x14ac:dyDescent="0.25">
      <c r="AE605" s="105"/>
    </row>
    <row r="606" spans="31:31" x14ac:dyDescent="0.25">
      <c r="AE606" s="105"/>
    </row>
    <row r="607" spans="31:31" x14ac:dyDescent="0.25">
      <c r="AE607" s="105"/>
    </row>
    <row r="608" spans="31:31" x14ac:dyDescent="0.25">
      <c r="AE608" s="105"/>
    </row>
    <row r="609" spans="31:31" x14ac:dyDescent="0.25">
      <c r="AE609" s="105"/>
    </row>
    <row r="610" spans="31:31" x14ac:dyDescent="0.25">
      <c r="AE610" s="105"/>
    </row>
    <row r="611" spans="31:31" x14ac:dyDescent="0.25">
      <c r="AE611" s="105"/>
    </row>
    <row r="612" spans="31:31" x14ac:dyDescent="0.25">
      <c r="AE612" s="105"/>
    </row>
    <row r="613" spans="31:31" x14ac:dyDescent="0.25">
      <c r="AE613" s="105"/>
    </row>
    <row r="614" spans="31:31" x14ac:dyDescent="0.25">
      <c r="AE614" s="105"/>
    </row>
    <row r="615" spans="31:31" x14ac:dyDescent="0.25">
      <c r="AE615" s="105"/>
    </row>
    <row r="616" spans="31:31" x14ac:dyDescent="0.25">
      <c r="AE616" s="105"/>
    </row>
    <row r="617" spans="31:31" x14ac:dyDescent="0.25">
      <c r="AE617" s="105"/>
    </row>
    <row r="618" spans="31:31" x14ac:dyDescent="0.25">
      <c r="AE618" s="105"/>
    </row>
    <row r="619" spans="31:31" x14ac:dyDescent="0.25">
      <c r="AE619" s="105"/>
    </row>
    <row r="620" spans="31:31" x14ac:dyDescent="0.25">
      <c r="AE620" s="105"/>
    </row>
    <row r="621" spans="31:31" x14ac:dyDescent="0.25">
      <c r="AE621" s="105"/>
    </row>
    <row r="622" spans="31:31" x14ac:dyDescent="0.25">
      <c r="AE622" s="105"/>
    </row>
    <row r="623" spans="31:31" x14ac:dyDescent="0.25">
      <c r="AE623" s="105"/>
    </row>
    <row r="624" spans="31:31" x14ac:dyDescent="0.25">
      <c r="AE624" s="105"/>
    </row>
    <row r="625" spans="31:31" x14ac:dyDescent="0.25">
      <c r="AE625" s="105"/>
    </row>
    <row r="626" spans="31:31" x14ac:dyDescent="0.25">
      <c r="AE626" s="105"/>
    </row>
    <row r="627" spans="31:31" x14ac:dyDescent="0.25">
      <c r="AE627" s="105"/>
    </row>
    <row r="628" spans="31:31" x14ac:dyDescent="0.25">
      <c r="AE628" s="105"/>
    </row>
    <row r="629" spans="31:31" x14ac:dyDescent="0.25">
      <c r="AE629" s="105"/>
    </row>
    <row r="630" spans="31:31" x14ac:dyDescent="0.25">
      <c r="AE630" s="105"/>
    </row>
    <row r="631" spans="31:31" x14ac:dyDescent="0.25">
      <c r="AE631" s="105"/>
    </row>
    <row r="632" spans="31:31" x14ac:dyDescent="0.25">
      <c r="AE632" s="105"/>
    </row>
    <row r="633" spans="31:31" x14ac:dyDescent="0.25">
      <c r="AE633" s="105"/>
    </row>
    <row r="634" spans="31:31" x14ac:dyDescent="0.25">
      <c r="AE634" s="105"/>
    </row>
    <row r="635" spans="31:31" x14ac:dyDescent="0.25">
      <c r="AE635" s="105"/>
    </row>
    <row r="636" spans="31:31" x14ac:dyDescent="0.25">
      <c r="AE636" s="105"/>
    </row>
    <row r="637" spans="31:31" x14ac:dyDescent="0.25">
      <c r="AE637" s="105"/>
    </row>
    <row r="638" spans="31:31" x14ac:dyDescent="0.25">
      <c r="AE638" s="105"/>
    </row>
    <row r="639" spans="31:31" x14ac:dyDescent="0.25">
      <c r="AE639" s="105"/>
    </row>
    <row r="640" spans="31:31" x14ac:dyDescent="0.25">
      <c r="AE640" s="105"/>
    </row>
    <row r="641" spans="31:31" x14ac:dyDescent="0.25">
      <c r="AE641" s="105"/>
    </row>
    <row r="642" spans="31:31" x14ac:dyDescent="0.25">
      <c r="AE642" s="105"/>
    </row>
    <row r="643" spans="31:31" x14ac:dyDescent="0.25">
      <c r="AE643" s="105"/>
    </row>
    <row r="644" spans="31:31" x14ac:dyDescent="0.25">
      <c r="AE644" s="105"/>
    </row>
    <row r="645" spans="31:31" x14ac:dyDescent="0.25">
      <c r="AE645" s="105"/>
    </row>
    <row r="646" spans="31:31" x14ac:dyDescent="0.25">
      <c r="AE646" s="105"/>
    </row>
    <row r="647" spans="31:31" x14ac:dyDescent="0.25">
      <c r="AE647" s="105"/>
    </row>
    <row r="648" spans="31:31" x14ac:dyDescent="0.25">
      <c r="AE648" s="105"/>
    </row>
    <row r="649" spans="31:31" x14ac:dyDescent="0.25">
      <c r="AE649" s="105"/>
    </row>
    <row r="650" spans="31:31" x14ac:dyDescent="0.25">
      <c r="AE650" s="105"/>
    </row>
    <row r="651" spans="31:31" x14ac:dyDescent="0.25">
      <c r="AE651" s="105"/>
    </row>
    <row r="652" spans="31:31" x14ac:dyDescent="0.25">
      <c r="AE652" s="105"/>
    </row>
    <row r="653" spans="31:31" x14ac:dyDescent="0.25">
      <c r="AE653" s="105"/>
    </row>
    <row r="654" spans="31:31" x14ac:dyDescent="0.25">
      <c r="AE654" s="105"/>
    </row>
    <row r="655" spans="31:31" x14ac:dyDescent="0.25">
      <c r="AE655" s="105"/>
    </row>
    <row r="656" spans="31:31" x14ac:dyDescent="0.25">
      <c r="AE656" s="105"/>
    </row>
    <row r="657" spans="31:31" x14ac:dyDescent="0.25">
      <c r="AE657" s="105"/>
    </row>
    <row r="658" spans="31:31" x14ac:dyDescent="0.25">
      <c r="AE658" s="105"/>
    </row>
    <row r="659" spans="31:31" x14ac:dyDescent="0.25">
      <c r="AE659" s="105"/>
    </row>
    <row r="660" spans="31:31" x14ac:dyDescent="0.25">
      <c r="AE660" s="105"/>
    </row>
    <row r="661" spans="31:31" x14ac:dyDescent="0.25">
      <c r="AE661" s="105"/>
    </row>
    <row r="662" spans="31:31" x14ac:dyDescent="0.25">
      <c r="AE662" s="105"/>
    </row>
    <row r="663" spans="31:31" x14ac:dyDescent="0.25">
      <c r="AE663" s="105"/>
    </row>
    <row r="664" spans="31:31" x14ac:dyDescent="0.25">
      <c r="AE664" s="105"/>
    </row>
    <row r="665" spans="31:31" x14ac:dyDescent="0.25">
      <c r="AE665" s="105"/>
    </row>
    <row r="666" spans="31:31" x14ac:dyDescent="0.25">
      <c r="AE666" s="105"/>
    </row>
    <row r="667" spans="31:31" x14ac:dyDescent="0.25">
      <c r="AE667" s="105"/>
    </row>
    <row r="668" spans="31:31" x14ac:dyDescent="0.25">
      <c r="AE668" s="105"/>
    </row>
    <row r="669" spans="31:31" x14ac:dyDescent="0.25">
      <c r="AE669" s="105"/>
    </row>
    <row r="670" spans="31:31" x14ac:dyDescent="0.25">
      <c r="AE670" s="105"/>
    </row>
    <row r="671" spans="31:31" x14ac:dyDescent="0.25">
      <c r="AE671" s="105"/>
    </row>
    <row r="672" spans="31:31" x14ac:dyDescent="0.25">
      <c r="AE672" s="105"/>
    </row>
    <row r="673" spans="31:31" x14ac:dyDescent="0.25">
      <c r="AE673" s="105"/>
    </row>
    <row r="674" spans="31:31" x14ac:dyDescent="0.25">
      <c r="AE674" s="105"/>
    </row>
    <row r="675" spans="31:31" x14ac:dyDescent="0.25">
      <c r="AE675" s="105"/>
    </row>
    <row r="676" spans="31:31" x14ac:dyDescent="0.25">
      <c r="AE676" s="105"/>
    </row>
    <row r="677" spans="31:31" x14ac:dyDescent="0.25">
      <c r="AE677" s="105"/>
    </row>
    <row r="678" spans="31:31" x14ac:dyDescent="0.25">
      <c r="AE678" s="105"/>
    </row>
    <row r="679" spans="31:31" x14ac:dyDescent="0.25">
      <c r="AE679" s="105"/>
    </row>
    <row r="680" spans="31:31" x14ac:dyDescent="0.25">
      <c r="AE680" s="105"/>
    </row>
    <row r="681" spans="31:31" x14ac:dyDescent="0.25">
      <c r="AE681" s="105"/>
    </row>
    <row r="682" spans="31:31" x14ac:dyDescent="0.25">
      <c r="AE682" s="105"/>
    </row>
    <row r="683" spans="31:31" x14ac:dyDescent="0.25">
      <c r="AE683" s="105"/>
    </row>
    <row r="684" spans="31:31" x14ac:dyDescent="0.25">
      <c r="AE684" s="105"/>
    </row>
    <row r="685" spans="31:31" x14ac:dyDescent="0.25">
      <c r="AE685" s="105"/>
    </row>
    <row r="686" spans="31:31" x14ac:dyDescent="0.25">
      <c r="AE686" s="105"/>
    </row>
    <row r="687" spans="31:31" x14ac:dyDescent="0.25">
      <c r="AE687" s="105"/>
    </row>
    <row r="688" spans="31:31" x14ac:dyDescent="0.25">
      <c r="AE688" s="105"/>
    </row>
    <row r="689" spans="31:31" x14ac:dyDescent="0.25">
      <c r="AE689" s="105"/>
    </row>
    <row r="690" spans="31:31" x14ac:dyDescent="0.25">
      <c r="AE690" s="105"/>
    </row>
    <row r="691" spans="31:31" x14ac:dyDescent="0.25">
      <c r="AE691" s="105"/>
    </row>
    <row r="692" spans="31:31" x14ac:dyDescent="0.25">
      <c r="AE692" s="105"/>
    </row>
    <row r="693" spans="31:31" x14ac:dyDescent="0.25">
      <c r="AE693" s="105"/>
    </row>
    <row r="694" spans="31:31" x14ac:dyDescent="0.25">
      <c r="AE694" s="105"/>
    </row>
    <row r="695" spans="31:31" x14ac:dyDescent="0.25">
      <c r="AE695" s="105"/>
    </row>
    <row r="696" spans="31:31" x14ac:dyDescent="0.25">
      <c r="AE696" s="105"/>
    </row>
    <row r="697" spans="31:31" x14ac:dyDescent="0.25">
      <c r="AE697" s="105"/>
    </row>
    <row r="698" spans="31:31" x14ac:dyDescent="0.25">
      <c r="AE698" s="105"/>
    </row>
    <row r="699" spans="31:31" x14ac:dyDescent="0.25">
      <c r="AE699" s="105"/>
    </row>
    <row r="700" spans="31:31" x14ac:dyDescent="0.25">
      <c r="AE700" s="105"/>
    </row>
    <row r="701" spans="31:31" x14ac:dyDescent="0.25">
      <c r="AE701" s="105"/>
    </row>
    <row r="702" spans="31:31" x14ac:dyDescent="0.25">
      <c r="AE702" s="105"/>
    </row>
    <row r="703" spans="31:31" x14ac:dyDescent="0.25">
      <c r="AE703" s="105"/>
    </row>
    <row r="704" spans="31:31" x14ac:dyDescent="0.25">
      <c r="AE704" s="105"/>
    </row>
    <row r="705" spans="31:31" x14ac:dyDescent="0.25">
      <c r="AE705" s="105"/>
    </row>
    <row r="706" spans="31:31" x14ac:dyDescent="0.25">
      <c r="AE706" s="105"/>
    </row>
    <row r="707" spans="31:31" x14ac:dyDescent="0.25">
      <c r="AE707" s="105"/>
    </row>
    <row r="708" spans="31:31" x14ac:dyDescent="0.25">
      <c r="AE708" s="105"/>
    </row>
    <row r="709" spans="31:31" x14ac:dyDescent="0.25">
      <c r="AE709" s="105"/>
    </row>
    <row r="710" spans="31:31" x14ac:dyDescent="0.25">
      <c r="AE710" s="105"/>
    </row>
    <row r="711" spans="31:31" x14ac:dyDescent="0.25">
      <c r="AE711" s="105"/>
    </row>
    <row r="712" spans="31:31" x14ac:dyDescent="0.25">
      <c r="AE712" s="105"/>
    </row>
    <row r="713" spans="31:31" x14ac:dyDescent="0.25">
      <c r="AE713" s="105"/>
    </row>
    <row r="714" spans="31:31" x14ac:dyDescent="0.25">
      <c r="AE714" s="105"/>
    </row>
    <row r="715" spans="31:31" x14ac:dyDescent="0.25">
      <c r="AE715" s="105"/>
    </row>
    <row r="716" spans="31:31" x14ac:dyDescent="0.25">
      <c r="AE716" s="105"/>
    </row>
    <row r="717" spans="31:31" x14ac:dyDescent="0.25">
      <c r="AE717" s="105"/>
    </row>
    <row r="718" spans="31:31" x14ac:dyDescent="0.25">
      <c r="AE718" s="105"/>
    </row>
    <row r="719" spans="31:31" x14ac:dyDescent="0.25">
      <c r="AE719" s="105"/>
    </row>
    <row r="720" spans="31:31" x14ac:dyDescent="0.25">
      <c r="AE720" s="105"/>
    </row>
    <row r="721" spans="31:31" x14ac:dyDescent="0.25">
      <c r="AE721" s="105"/>
    </row>
    <row r="722" spans="31:31" x14ac:dyDescent="0.25">
      <c r="AE722" s="105"/>
    </row>
    <row r="723" spans="31:31" x14ac:dyDescent="0.25">
      <c r="AE723" s="105"/>
    </row>
    <row r="724" spans="31:31" x14ac:dyDescent="0.25">
      <c r="AE724" s="105"/>
    </row>
    <row r="725" spans="31:31" x14ac:dyDescent="0.25">
      <c r="AE725" s="105"/>
    </row>
    <row r="726" spans="31:31" x14ac:dyDescent="0.25">
      <c r="AE726" s="105"/>
    </row>
    <row r="727" spans="31:31" x14ac:dyDescent="0.25">
      <c r="AE727" s="105"/>
    </row>
    <row r="728" spans="31:31" x14ac:dyDescent="0.25">
      <c r="AE728" s="105"/>
    </row>
    <row r="729" spans="31:31" x14ac:dyDescent="0.25">
      <c r="AE729" s="105"/>
    </row>
    <row r="730" spans="31:31" x14ac:dyDescent="0.25">
      <c r="AE730" s="105"/>
    </row>
    <row r="731" spans="31:31" x14ac:dyDescent="0.25">
      <c r="AE731" s="105"/>
    </row>
    <row r="732" spans="31:31" x14ac:dyDescent="0.25">
      <c r="AE732" s="105"/>
    </row>
    <row r="733" spans="31:31" x14ac:dyDescent="0.25">
      <c r="AE733" s="105"/>
    </row>
    <row r="734" spans="31:31" x14ac:dyDescent="0.25">
      <c r="AE734" s="105"/>
    </row>
    <row r="735" spans="31:31" x14ac:dyDescent="0.25">
      <c r="AE735" s="105"/>
    </row>
    <row r="736" spans="31:31" x14ac:dyDescent="0.25">
      <c r="AE736" s="105"/>
    </row>
    <row r="737" spans="31:31" x14ac:dyDescent="0.25">
      <c r="AE737" s="105"/>
    </row>
    <row r="738" spans="31:31" x14ac:dyDescent="0.25">
      <c r="AE738" s="105"/>
    </row>
    <row r="739" spans="31:31" x14ac:dyDescent="0.25">
      <c r="AE739" s="105"/>
    </row>
    <row r="740" spans="31:31" x14ac:dyDescent="0.25">
      <c r="AE740" s="105"/>
    </row>
    <row r="741" spans="31:31" x14ac:dyDescent="0.25">
      <c r="AE741" s="105"/>
    </row>
    <row r="742" spans="31:31" x14ac:dyDescent="0.25">
      <c r="AE742" s="105"/>
    </row>
    <row r="743" spans="31:31" x14ac:dyDescent="0.25">
      <c r="AE743" s="105"/>
    </row>
    <row r="744" spans="31:31" x14ac:dyDescent="0.25">
      <c r="AE744" s="105"/>
    </row>
    <row r="745" spans="31:31" x14ac:dyDescent="0.25">
      <c r="AE745" s="105"/>
    </row>
    <row r="746" spans="31:31" x14ac:dyDescent="0.25">
      <c r="AE746" s="105"/>
    </row>
    <row r="747" spans="31:31" x14ac:dyDescent="0.25">
      <c r="AE747" s="105"/>
    </row>
    <row r="748" spans="31:31" x14ac:dyDescent="0.25">
      <c r="AE748" s="105"/>
    </row>
    <row r="749" spans="31:31" x14ac:dyDescent="0.25">
      <c r="AE749" s="105"/>
    </row>
    <row r="750" spans="31:31" x14ac:dyDescent="0.25">
      <c r="AE750" s="105"/>
    </row>
    <row r="751" spans="31:31" x14ac:dyDescent="0.25">
      <c r="AE751" s="105"/>
    </row>
    <row r="752" spans="31:31" x14ac:dyDescent="0.25">
      <c r="AE752" s="105"/>
    </row>
    <row r="753" spans="31:31" x14ac:dyDescent="0.25">
      <c r="AE753" s="105"/>
    </row>
    <row r="754" spans="31:31" x14ac:dyDescent="0.25">
      <c r="AE754" s="105"/>
    </row>
    <row r="755" spans="31:31" x14ac:dyDescent="0.25">
      <c r="AE755" s="105"/>
    </row>
    <row r="756" spans="31:31" x14ac:dyDescent="0.25">
      <c r="AE756" s="105"/>
    </row>
    <row r="757" spans="31:31" x14ac:dyDescent="0.25">
      <c r="AE757" s="105"/>
    </row>
    <row r="758" spans="31:31" x14ac:dyDescent="0.25">
      <c r="AE758" s="105"/>
    </row>
    <row r="759" spans="31:31" x14ac:dyDescent="0.25">
      <c r="AE759" s="105"/>
    </row>
    <row r="760" spans="31:31" x14ac:dyDescent="0.25">
      <c r="AE760" s="105"/>
    </row>
    <row r="761" spans="31:31" x14ac:dyDescent="0.25">
      <c r="AE761" s="105"/>
    </row>
    <row r="762" spans="31:31" x14ac:dyDescent="0.25">
      <c r="AE762" s="105"/>
    </row>
    <row r="763" spans="31:31" x14ac:dyDescent="0.25">
      <c r="AE763" s="105"/>
    </row>
    <row r="764" spans="31:31" x14ac:dyDescent="0.25">
      <c r="AE764" s="105"/>
    </row>
    <row r="765" spans="31:31" x14ac:dyDescent="0.25">
      <c r="AE765" s="105"/>
    </row>
    <row r="766" spans="31:31" x14ac:dyDescent="0.25">
      <c r="AE766" s="105"/>
    </row>
    <row r="767" spans="31:31" x14ac:dyDescent="0.25">
      <c r="AE767" s="105"/>
    </row>
    <row r="768" spans="31:31" x14ac:dyDescent="0.25">
      <c r="AE768" s="105"/>
    </row>
    <row r="769" spans="31:31" x14ac:dyDescent="0.25">
      <c r="AE769" s="105"/>
    </row>
    <row r="770" spans="31:31" x14ac:dyDescent="0.25">
      <c r="AE770" s="105"/>
    </row>
    <row r="771" spans="31:31" x14ac:dyDescent="0.25">
      <c r="AE771" s="105"/>
    </row>
    <row r="772" spans="31:31" x14ac:dyDescent="0.25">
      <c r="AE772" s="105"/>
    </row>
    <row r="773" spans="31:31" x14ac:dyDescent="0.25">
      <c r="AE773" s="105"/>
    </row>
    <row r="774" spans="31:31" x14ac:dyDescent="0.25">
      <c r="AE774" s="105"/>
    </row>
    <row r="775" spans="31:31" x14ac:dyDescent="0.25">
      <c r="AE775" s="105"/>
    </row>
    <row r="776" spans="31:31" x14ac:dyDescent="0.25">
      <c r="AE776" s="105"/>
    </row>
    <row r="777" spans="31:31" x14ac:dyDescent="0.25">
      <c r="AE777" s="105"/>
    </row>
    <row r="778" spans="31:31" x14ac:dyDescent="0.25">
      <c r="AE778" s="105"/>
    </row>
    <row r="779" spans="31:31" x14ac:dyDescent="0.25">
      <c r="AE779" s="105"/>
    </row>
    <row r="780" spans="31:31" x14ac:dyDescent="0.25">
      <c r="AE780" s="105"/>
    </row>
    <row r="781" spans="31:31" x14ac:dyDescent="0.25">
      <c r="AE781" s="105"/>
    </row>
    <row r="782" spans="31:31" x14ac:dyDescent="0.25">
      <c r="AE782" s="105"/>
    </row>
    <row r="783" spans="31:31" x14ac:dyDescent="0.25">
      <c r="AE783" s="105"/>
    </row>
    <row r="784" spans="31:31" x14ac:dyDescent="0.25">
      <c r="AE784" s="105"/>
    </row>
    <row r="785" spans="31:31" x14ac:dyDescent="0.25">
      <c r="AE785" s="105"/>
    </row>
    <row r="786" spans="31:31" x14ac:dyDescent="0.25">
      <c r="AE786" s="105"/>
    </row>
    <row r="787" spans="31:31" x14ac:dyDescent="0.25">
      <c r="AE787" s="105"/>
    </row>
    <row r="788" spans="31:31" x14ac:dyDescent="0.25">
      <c r="AE788" s="105"/>
    </row>
    <row r="789" spans="31:31" x14ac:dyDescent="0.25">
      <c r="AE789" s="105"/>
    </row>
    <row r="790" spans="31:31" x14ac:dyDescent="0.25">
      <c r="AE790" s="105"/>
    </row>
    <row r="791" spans="31:31" x14ac:dyDescent="0.25">
      <c r="AE791" s="105"/>
    </row>
    <row r="792" spans="31:31" x14ac:dyDescent="0.25">
      <c r="AE792" s="105"/>
    </row>
    <row r="793" spans="31:31" x14ac:dyDescent="0.25">
      <c r="AE793" s="105"/>
    </row>
    <row r="794" spans="31:31" x14ac:dyDescent="0.25">
      <c r="AE794" s="105"/>
    </row>
    <row r="795" spans="31:31" x14ac:dyDescent="0.25">
      <c r="AE795" s="105"/>
    </row>
    <row r="796" spans="31:31" x14ac:dyDescent="0.25">
      <c r="AE796" s="105"/>
    </row>
    <row r="797" spans="31:31" x14ac:dyDescent="0.25">
      <c r="AE797" s="105"/>
    </row>
    <row r="798" spans="31:31" x14ac:dyDescent="0.25">
      <c r="AE798" s="105"/>
    </row>
    <row r="799" spans="31:31" x14ac:dyDescent="0.25">
      <c r="AE799" s="105"/>
    </row>
    <row r="800" spans="31:31" x14ac:dyDescent="0.25">
      <c r="AE800" s="105"/>
    </row>
    <row r="801" spans="31:31" x14ac:dyDescent="0.25">
      <c r="AE801" s="105"/>
    </row>
    <row r="802" spans="31:31" x14ac:dyDescent="0.25">
      <c r="AE802" s="105"/>
    </row>
    <row r="803" spans="31:31" x14ac:dyDescent="0.25">
      <c r="AE803" s="105"/>
    </row>
    <row r="804" spans="31:31" x14ac:dyDescent="0.25">
      <c r="AE804" s="105"/>
    </row>
    <row r="805" spans="31:31" x14ac:dyDescent="0.25">
      <c r="AE805" s="105"/>
    </row>
    <row r="806" spans="31:31" x14ac:dyDescent="0.25">
      <c r="AE806" s="105"/>
    </row>
    <row r="807" spans="31:31" x14ac:dyDescent="0.25">
      <c r="AE807" s="105"/>
    </row>
    <row r="808" spans="31:31" x14ac:dyDescent="0.25">
      <c r="AE808" s="105"/>
    </row>
    <row r="809" spans="31:31" x14ac:dyDescent="0.25">
      <c r="AE809" s="105"/>
    </row>
    <row r="810" spans="31:31" x14ac:dyDescent="0.25">
      <c r="AE810" s="105"/>
    </row>
    <row r="811" spans="31:31" x14ac:dyDescent="0.25">
      <c r="AE811" s="105"/>
    </row>
    <row r="812" spans="31:31" x14ac:dyDescent="0.25">
      <c r="AE812" s="105"/>
    </row>
    <row r="813" spans="31:31" x14ac:dyDescent="0.25">
      <c r="AE813" s="105"/>
    </row>
    <row r="814" spans="31:31" x14ac:dyDescent="0.25">
      <c r="AE814" s="105"/>
    </row>
    <row r="815" spans="31:31" x14ac:dyDescent="0.25">
      <c r="AE815" s="105"/>
    </row>
    <row r="816" spans="31:31" x14ac:dyDescent="0.25">
      <c r="AE816" s="105"/>
    </row>
    <row r="817" spans="31:31" x14ac:dyDescent="0.25">
      <c r="AE817" s="105"/>
    </row>
    <row r="818" spans="31:31" x14ac:dyDescent="0.25">
      <c r="AE818" s="105"/>
    </row>
    <row r="819" spans="31:31" x14ac:dyDescent="0.25">
      <c r="AE819" s="105"/>
    </row>
    <row r="820" spans="31:31" x14ac:dyDescent="0.25">
      <c r="AE820" s="105"/>
    </row>
    <row r="821" spans="31:31" x14ac:dyDescent="0.25">
      <c r="AE821" s="105"/>
    </row>
    <row r="822" spans="31:31" x14ac:dyDescent="0.25">
      <c r="AE822" s="105"/>
    </row>
  </sheetData>
  <sheetProtection formatRows="0" insertRows="0"/>
  <autoFilter ref="A10:AG102"/>
  <mergeCells count="35"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I7:I9"/>
    <mergeCell ref="J7:J9"/>
    <mergeCell ref="K7:K9"/>
    <mergeCell ref="L7:L9"/>
    <mergeCell ref="X8:X9"/>
    <mergeCell ref="AE6:AE9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A104:G104"/>
    <mergeCell ref="A105:G105"/>
    <mergeCell ref="A106:G106"/>
    <mergeCell ref="A107:G107"/>
    <mergeCell ref="A108:G108"/>
  </mergeCells>
  <phoneticPr fontId="11" type="noConversion"/>
  <conditionalFormatting sqref="M16 M45:M92">
    <cfRule type="expression" dxfId="11" priority="11">
      <formula>(SUM(N16:P16)-SUM(Q16:T16))&lt;&gt;0</formula>
    </cfRule>
  </conditionalFormatting>
  <conditionalFormatting sqref="M33:M44">
    <cfRule type="expression" dxfId="10" priority="10">
      <formula>(SUM(N33:P33)-SUM(Q33:T33))&lt;&gt;0</formula>
    </cfRule>
  </conditionalFormatting>
  <conditionalFormatting sqref="M24:M32 M18:M22">
    <cfRule type="expression" dxfId="9" priority="9">
      <formula>(SUM(N18:P18)-SUM(Q18:T18))&lt;&gt;0</formula>
    </cfRule>
  </conditionalFormatting>
  <conditionalFormatting sqref="M23">
    <cfRule type="expression" dxfId="8" priority="8">
      <formula>(SUM(N23:P23)-SUM(Q23:T23))&lt;&gt;0</formula>
    </cfRule>
  </conditionalFormatting>
  <conditionalFormatting sqref="M17">
    <cfRule type="expression" dxfId="7" priority="6">
      <formula>(SUM(N17:P17)-SUM(Q17:T17))&lt;&gt;0</formula>
    </cfRule>
  </conditionalFormatting>
  <conditionalFormatting sqref="M11:M13 M15">
    <cfRule type="expression" dxfId="6" priority="5">
      <formula>(SUM(N11:P11)-SUM(Q11:T11))&lt;&gt;0</formula>
    </cfRule>
  </conditionalFormatting>
  <conditionalFormatting sqref="M14">
    <cfRule type="expression" dxfId="5" priority="4">
      <formula>(SUM(N14:P14)-SUM(Q14:T14))&lt;&gt;0</formula>
    </cfRule>
  </conditionalFormatting>
  <conditionalFormatting sqref="M94">
    <cfRule type="expression" dxfId="4" priority="2">
      <formula>(SUM(N94:P94)-SUM(Q94:T94))&lt;&gt;0</formula>
    </cfRule>
  </conditionalFormatting>
  <conditionalFormatting sqref="M95:M102">
    <cfRule type="expression" dxfId="3" priority="1">
      <formula>(SUM(N95:P95)-SUM(Q95:T95))&lt;&gt;0</formula>
    </cfRule>
  </conditionalFormatting>
  <dataValidations count="1">
    <dataValidation type="list" allowBlank="1" showInputMessage="1" showErrorMessage="1" sqref="A3:E3">
      <formula1>M</formula1>
    </dataValidation>
  </dataValidations>
  <pageMargins left="0.39370078740157483" right="0.31496062992125984" top="0.78740157480314965" bottom="0.78740157480314965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9"/>
  <sheetViews>
    <sheetView zoomScale="69" zoomScaleNormal="69" workbookViewId="0">
      <selection activeCell="A3" sqref="A3:V3"/>
    </sheetView>
  </sheetViews>
  <sheetFormatPr defaultRowHeight="15" x14ac:dyDescent="0.25"/>
  <cols>
    <col min="1" max="1" width="5.7109375" style="8" customWidth="1"/>
    <col min="2" max="2" width="18.28515625" style="8" customWidth="1"/>
    <col min="3" max="3" width="5.42578125" style="8" customWidth="1"/>
    <col min="4" max="4" width="12.140625" style="8" customWidth="1"/>
    <col min="5" max="5" width="6.5703125" style="8" customWidth="1"/>
    <col min="6" max="6" width="22.28515625" style="8" customWidth="1"/>
    <col min="7" max="7" width="22.5703125" style="8" customWidth="1"/>
    <col min="8" max="8" width="9.140625" style="8" customWidth="1"/>
    <col min="9" max="9" width="11" style="14" customWidth="1"/>
    <col min="10" max="10" width="4" style="8" customWidth="1"/>
    <col min="11" max="11" width="4.140625" style="8" customWidth="1"/>
    <col min="12" max="12" width="16.85546875" style="8" customWidth="1"/>
    <col min="13" max="14" width="9.42578125" style="8" bestFit="1" customWidth="1"/>
    <col min="15" max="16" width="13.5703125" style="8" bestFit="1" customWidth="1"/>
    <col min="17" max="17" width="12.5703125" style="8" customWidth="1"/>
    <col min="18" max="25" width="13.5703125" style="8" bestFit="1" customWidth="1"/>
    <col min="26" max="29" width="9.42578125" style="8" bestFit="1" customWidth="1"/>
    <col min="30" max="16384" width="9.140625" style="8"/>
  </cols>
  <sheetData>
    <row r="1" spans="1:30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30" x14ac:dyDescent="0.25">
      <c r="A2" s="9" t="s">
        <v>50</v>
      </c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12" t="s">
        <v>40</v>
      </c>
      <c r="R2" s="8" t="s">
        <v>46</v>
      </c>
      <c r="S2" s="11">
        <v>2017</v>
      </c>
      <c r="T2" s="9" t="s">
        <v>47</v>
      </c>
      <c r="Y2" s="3"/>
      <c r="Z2" s="3"/>
      <c r="AA2" s="3"/>
      <c r="AB2" s="3"/>
      <c r="AC2" s="3"/>
    </row>
    <row r="3" spans="1:30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4"/>
      <c r="X3" s="4"/>
      <c r="Y3" s="4"/>
      <c r="Z3" s="4"/>
      <c r="AA3" s="4"/>
      <c r="AB3" s="4"/>
      <c r="AC3" s="4"/>
    </row>
    <row r="4" spans="1:30" x14ac:dyDescent="0.25">
      <c r="A4" s="139" t="s">
        <v>45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4"/>
      <c r="X4" s="4"/>
      <c r="Y4" s="4"/>
      <c r="Z4" s="4"/>
      <c r="AA4" s="4"/>
      <c r="AB4" s="4"/>
      <c r="AC4" s="4"/>
    </row>
    <row r="5" spans="1:30" s="7" customFormat="1" ht="27.75" customHeight="1" thickBot="1" x14ac:dyDescent="0.3">
      <c r="A5" s="1"/>
      <c r="B5" s="1"/>
      <c r="C5" s="1"/>
      <c r="D5" s="1"/>
      <c r="E5" s="1"/>
      <c r="F5" s="1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0" ht="32.25" customHeight="1" thickBot="1" x14ac:dyDescent="0.3">
      <c r="A6" s="141" t="s">
        <v>0</v>
      </c>
      <c r="B6" s="142"/>
      <c r="C6" s="142"/>
      <c r="D6" s="142"/>
      <c r="E6" s="142"/>
      <c r="F6" s="142"/>
      <c r="G6" s="142"/>
      <c r="H6" s="142"/>
      <c r="I6" s="143"/>
      <c r="J6" s="161" t="s">
        <v>48</v>
      </c>
      <c r="K6" s="147" t="s">
        <v>49</v>
      </c>
      <c r="L6" s="142" t="s">
        <v>1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4"/>
      <c r="Y6" s="149" t="s">
        <v>2</v>
      </c>
      <c r="Z6" s="155" t="s">
        <v>3</v>
      </c>
      <c r="AA6" s="156"/>
      <c r="AB6" s="157"/>
      <c r="AC6" s="145" t="s">
        <v>4</v>
      </c>
    </row>
    <row r="7" spans="1:30" ht="171.75" customHeight="1" thickBot="1" x14ac:dyDescent="0.3">
      <c r="A7" s="147" t="s">
        <v>5</v>
      </c>
      <c r="B7" s="147" t="s">
        <v>6</v>
      </c>
      <c r="C7" s="147" t="s">
        <v>7</v>
      </c>
      <c r="D7" s="147" t="s">
        <v>8</v>
      </c>
      <c r="E7" s="147" t="s">
        <v>9</v>
      </c>
      <c r="F7" s="147" t="s">
        <v>10</v>
      </c>
      <c r="G7" s="147" t="s">
        <v>11</v>
      </c>
      <c r="H7" s="147" t="s">
        <v>12</v>
      </c>
      <c r="I7" s="151" t="s">
        <v>13</v>
      </c>
      <c r="J7" s="162"/>
      <c r="K7" s="148"/>
      <c r="L7" s="145" t="s">
        <v>14</v>
      </c>
      <c r="M7" s="147" t="s">
        <v>15</v>
      </c>
      <c r="N7" s="147" t="s">
        <v>16</v>
      </c>
      <c r="O7" s="141" t="s">
        <v>17</v>
      </c>
      <c r="P7" s="142"/>
      <c r="Q7" s="142"/>
      <c r="R7" s="142"/>
      <c r="S7" s="142"/>
      <c r="T7" s="142"/>
      <c r="U7" s="142"/>
      <c r="V7" s="142"/>
      <c r="W7" s="144"/>
      <c r="X7" s="147" t="s">
        <v>18</v>
      </c>
      <c r="Y7" s="150"/>
      <c r="Z7" s="158"/>
      <c r="AA7" s="159"/>
      <c r="AB7" s="160"/>
      <c r="AC7" s="146"/>
    </row>
    <row r="8" spans="1:30" ht="63.75" customHeight="1" thickBot="1" x14ac:dyDescent="0.3">
      <c r="A8" s="148"/>
      <c r="B8" s="148"/>
      <c r="C8" s="148"/>
      <c r="D8" s="148"/>
      <c r="E8" s="148"/>
      <c r="F8" s="148"/>
      <c r="G8" s="148"/>
      <c r="H8" s="148"/>
      <c r="I8" s="152"/>
      <c r="J8" s="162"/>
      <c r="K8" s="148"/>
      <c r="L8" s="146"/>
      <c r="M8" s="148"/>
      <c r="N8" s="148"/>
      <c r="O8" s="147" t="s">
        <v>19</v>
      </c>
      <c r="P8" s="141" t="s">
        <v>20</v>
      </c>
      <c r="Q8" s="142"/>
      <c r="R8" s="144"/>
      <c r="S8" s="141" t="s">
        <v>21</v>
      </c>
      <c r="T8" s="142"/>
      <c r="U8" s="142"/>
      <c r="V8" s="144"/>
      <c r="W8" s="147" t="s">
        <v>22</v>
      </c>
      <c r="X8" s="148"/>
      <c r="Y8" s="150"/>
      <c r="Z8" s="153" t="s">
        <v>23</v>
      </c>
      <c r="AA8" s="147" t="s">
        <v>24</v>
      </c>
      <c r="AB8" s="147" t="s">
        <v>25</v>
      </c>
      <c r="AC8" s="146"/>
    </row>
    <row r="9" spans="1:30" ht="71.25" thickBot="1" x14ac:dyDescent="0.3">
      <c r="A9" s="148"/>
      <c r="B9" s="148"/>
      <c r="C9" s="148"/>
      <c r="D9" s="148"/>
      <c r="E9" s="148"/>
      <c r="F9" s="148"/>
      <c r="G9" s="148"/>
      <c r="H9" s="148"/>
      <c r="I9" s="152"/>
      <c r="J9" s="162"/>
      <c r="K9" s="148"/>
      <c r="L9" s="146"/>
      <c r="M9" s="148"/>
      <c r="N9" s="148"/>
      <c r="O9" s="148"/>
      <c r="P9" s="2" t="s">
        <v>26</v>
      </c>
      <c r="Q9" s="2" t="s">
        <v>27</v>
      </c>
      <c r="R9" s="2" t="s">
        <v>28</v>
      </c>
      <c r="S9" s="2" t="s">
        <v>29</v>
      </c>
      <c r="T9" s="2" t="s">
        <v>30</v>
      </c>
      <c r="U9" s="2" t="s">
        <v>31</v>
      </c>
      <c r="V9" s="2" t="s">
        <v>32</v>
      </c>
      <c r="W9" s="148"/>
      <c r="X9" s="148"/>
      <c r="Y9" s="150"/>
      <c r="Z9" s="154"/>
      <c r="AA9" s="148"/>
      <c r="AB9" s="148"/>
      <c r="AC9" s="146"/>
    </row>
    <row r="10" spans="1:30" s="13" customFormat="1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1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  <c r="AC10" s="30">
        <v>29</v>
      </c>
    </row>
    <row r="11" spans="1:30" s="15" customFormat="1" ht="37.5" x14ac:dyDescent="0.25">
      <c r="A11" s="32">
        <v>1</v>
      </c>
      <c r="B11" s="33" t="s">
        <v>64</v>
      </c>
      <c r="C11" s="33"/>
      <c r="D11" s="33"/>
      <c r="E11" s="33"/>
      <c r="F11" s="33"/>
      <c r="G11" s="33"/>
      <c r="H11" s="33"/>
      <c r="I11" s="34"/>
      <c r="J11" s="33"/>
      <c r="K11" s="33"/>
      <c r="L11" s="33"/>
      <c r="M11" s="33"/>
      <c r="N11" s="33"/>
      <c r="O11" s="35">
        <f>P11+Q11+R11+W11</f>
        <v>0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30" s="15" customFormat="1" ht="18.75" x14ac:dyDescent="0.25">
      <c r="A12" s="36">
        <f>A11+1</f>
        <v>2</v>
      </c>
      <c r="B12" s="33"/>
      <c r="C12" s="33"/>
      <c r="D12" s="33"/>
      <c r="E12" s="33"/>
      <c r="F12" s="32"/>
      <c r="G12" s="32"/>
      <c r="H12" s="33"/>
      <c r="I12" s="34"/>
      <c r="J12" s="32"/>
      <c r="K12" s="32"/>
      <c r="L12" s="33"/>
      <c r="M12" s="32"/>
      <c r="N12" s="32"/>
      <c r="O12" s="35">
        <f>P12+Q12+R12+W12</f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33"/>
      <c r="AB12" s="33"/>
      <c r="AC12" s="32"/>
    </row>
    <row r="13" spans="1:30" s="15" customFormat="1" ht="18.75" x14ac:dyDescent="0.25">
      <c r="A13" s="36">
        <f t="shared" ref="A13:A52" si="0">A12+1</f>
        <v>3</v>
      </c>
      <c r="B13" s="33"/>
      <c r="C13" s="33"/>
      <c r="D13" s="33"/>
      <c r="E13" s="33"/>
      <c r="F13" s="32"/>
      <c r="G13" s="32"/>
      <c r="H13" s="33"/>
      <c r="I13" s="34"/>
      <c r="J13" s="32"/>
      <c r="K13" s="32"/>
      <c r="L13" s="33"/>
      <c r="M13" s="32"/>
      <c r="N13" s="32"/>
      <c r="O13" s="35">
        <f t="shared" ref="O13:O52" si="1">P13+Q13+R13+W13</f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  <c r="AA13" s="32"/>
      <c r="AB13" s="32"/>
      <c r="AC13" s="32"/>
    </row>
    <row r="14" spans="1:30" s="15" customFormat="1" ht="18.75" x14ac:dyDescent="0.25">
      <c r="A14" s="36">
        <f t="shared" si="0"/>
        <v>4</v>
      </c>
      <c r="B14" s="33"/>
      <c r="C14" s="33"/>
      <c r="D14" s="33"/>
      <c r="E14" s="33"/>
      <c r="F14" s="32"/>
      <c r="G14" s="32"/>
      <c r="H14" s="33"/>
      <c r="I14" s="34"/>
      <c r="J14" s="32"/>
      <c r="K14" s="32"/>
      <c r="L14" s="33"/>
      <c r="M14" s="32"/>
      <c r="N14" s="32"/>
      <c r="O14" s="35">
        <f t="shared" si="1"/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  <c r="AA14" s="32"/>
      <c r="AB14" s="32"/>
      <c r="AC14" s="32"/>
    </row>
    <row r="15" spans="1:30" s="15" customFormat="1" ht="18.75" x14ac:dyDescent="0.25">
      <c r="A15" s="36">
        <f t="shared" si="0"/>
        <v>5</v>
      </c>
      <c r="B15" s="37"/>
      <c r="C15" s="38"/>
      <c r="D15" s="38"/>
      <c r="E15" s="38"/>
      <c r="F15" s="39"/>
      <c r="G15" s="39"/>
      <c r="H15" s="38"/>
      <c r="I15" s="40"/>
      <c r="J15" s="41"/>
      <c r="K15" s="41"/>
      <c r="L15" s="42"/>
      <c r="M15" s="42"/>
      <c r="N15" s="42"/>
      <c r="O15" s="35">
        <f t="shared" si="1"/>
        <v>0</v>
      </c>
      <c r="P15" s="42"/>
      <c r="Q15" s="42"/>
      <c r="R15" s="43"/>
      <c r="S15" s="42"/>
      <c r="T15" s="42"/>
      <c r="U15" s="42"/>
      <c r="V15" s="42"/>
      <c r="W15" s="42"/>
      <c r="X15" s="42"/>
      <c r="Y15" s="42"/>
      <c r="Z15" s="42"/>
      <c r="AA15" s="44"/>
      <c r="AB15" s="38"/>
      <c r="AC15" s="42"/>
      <c r="AD15" s="16"/>
    </row>
    <row r="16" spans="1:30" s="15" customFormat="1" ht="18.75" x14ac:dyDescent="0.25">
      <c r="A16" s="36">
        <f t="shared" si="0"/>
        <v>6</v>
      </c>
      <c r="B16" s="37"/>
      <c r="C16" s="38"/>
      <c r="D16" s="38"/>
      <c r="E16" s="38"/>
      <c r="F16" s="45"/>
      <c r="G16" s="45"/>
      <c r="H16" s="38"/>
      <c r="I16" s="40"/>
      <c r="J16" s="41"/>
      <c r="K16" s="41"/>
      <c r="L16" s="42"/>
      <c r="M16" s="42"/>
      <c r="N16" s="42"/>
      <c r="O16" s="35">
        <f t="shared" si="1"/>
        <v>0</v>
      </c>
      <c r="P16" s="42"/>
      <c r="Q16" s="42"/>
      <c r="R16" s="43"/>
      <c r="S16" s="42"/>
      <c r="T16" s="42"/>
      <c r="U16" s="42"/>
      <c r="V16" s="42"/>
      <c r="W16" s="42"/>
      <c r="X16" s="42"/>
      <c r="Y16" s="42"/>
      <c r="Z16" s="42"/>
      <c r="AA16" s="44"/>
      <c r="AB16" s="38"/>
      <c r="AC16" s="42"/>
      <c r="AD16" s="16"/>
    </row>
    <row r="17" spans="1:30" s="15" customFormat="1" ht="18.75" x14ac:dyDescent="0.25">
      <c r="A17" s="36">
        <f t="shared" si="0"/>
        <v>7</v>
      </c>
      <c r="B17" s="37"/>
      <c r="C17" s="38"/>
      <c r="D17" s="38"/>
      <c r="E17" s="38"/>
      <c r="F17" s="39"/>
      <c r="G17" s="39"/>
      <c r="H17" s="38"/>
      <c r="I17" s="40"/>
      <c r="J17" s="41"/>
      <c r="K17" s="41"/>
      <c r="L17" s="42"/>
      <c r="M17" s="42"/>
      <c r="N17" s="42"/>
      <c r="O17" s="35">
        <f t="shared" si="1"/>
        <v>0</v>
      </c>
      <c r="P17" s="42"/>
      <c r="Q17" s="42"/>
      <c r="R17" s="43"/>
      <c r="S17" s="42"/>
      <c r="T17" s="42"/>
      <c r="U17" s="42"/>
      <c r="V17" s="42"/>
      <c r="W17" s="42"/>
      <c r="X17" s="42"/>
      <c r="Y17" s="42"/>
      <c r="Z17" s="42"/>
      <c r="AA17" s="44"/>
      <c r="AB17" s="38"/>
      <c r="AC17" s="42"/>
      <c r="AD17" s="16"/>
    </row>
    <row r="18" spans="1:30" s="15" customFormat="1" ht="18.75" x14ac:dyDescent="0.25">
      <c r="A18" s="36">
        <f t="shared" si="0"/>
        <v>8</v>
      </c>
      <c r="B18" s="37"/>
      <c r="C18" s="38"/>
      <c r="D18" s="38"/>
      <c r="E18" s="38"/>
      <c r="F18" s="39"/>
      <c r="G18" s="39"/>
      <c r="H18" s="38"/>
      <c r="I18" s="40"/>
      <c r="J18" s="41"/>
      <c r="K18" s="41"/>
      <c r="L18" s="42"/>
      <c r="M18" s="42"/>
      <c r="N18" s="42"/>
      <c r="O18" s="35">
        <f t="shared" si="1"/>
        <v>0</v>
      </c>
      <c r="P18" s="42"/>
      <c r="Q18" s="42"/>
      <c r="R18" s="43"/>
      <c r="S18" s="42"/>
      <c r="T18" s="42"/>
      <c r="U18" s="42"/>
      <c r="V18" s="42"/>
      <c r="W18" s="42"/>
      <c r="X18" s="42"/>
      <c r="Y18" s="42"/>
      <c r="Z18" s="42"/>
      <c r="AA18" s="44"/>
      <c r="AB18" s="38"/>
      <c r="AC18" s="42"/>
      <c r="AD18" s="16"/>
    </row>
    <row r="19" spans="1:30" s="15" customFormat="1" ht="18.75" x14ac:dyDescent="0.25">
      <c r="A19" s="36">
        <f t="shared" si="0"/>
        <v>9</v>
      </c>
      <c r="B19" s="37"/>
      <c r="C19" s="38"/>
      <c r="D19" s="38"/>
      <c r="E19" s="38"/>
      <c r="F19" s="46"/>
      <c r="G19" s="46"/>
      <c r="H19" s="38"/>
      <c r="I19" s="40"/>
      <c r="J19" s="41"/>
      <c r="K19" s="41"/>
      <c r="L19" s="42"/>
      <c r="M19" s="42"/>
      <c r="N19" s="42"/>
      <c r="O19" s="35">
        <f t="shared" si="1"/>
        <v>0</v>
      </c>
      <c r="P19" s="42"/>
      <c r="Q19" s="42"/>
      <c r="R19" s="43"/>
      <c r="S19" s="42"/>
      <c r="T19" s="42"/>
      <c r="U19" s="42"/>
      <c r="V19" s="42"/>
      <c r="W19" s="42"/>
      <c r="X19" s="42"/>
      <c r="Y19" s="42"/>
      <c r="Z19" s="42"/>
      <c r="AA19" s="44"/>
      <c r="AB19" s="38"/>
      <c r="AC19" s="42"/>
      <c r="AD19" s="16"/>
    </row>
    <row r="20" spans="1:30" s="15" customFormat="1" ht="18.75" x14ac:dyDescent="0.25">
      <c r="A20" s="36">
        <f t="shared" si="0"/>
        <v>10</v>
      </c>
      <c r="B20" s="37"/>
      <c r="C20" s="38"/>
      <c r="D20" s="38"/>
      <c r="E20" s="38"/>
      <c r="F20" s="46"/>
      <c r="G20" s="46"/>
      <c r="H20" s="38"/>
      <c r="I20" s="40"/>
      <c r="J20" s="41"/>
      <c r="K20" s="41"/>
      <c r="L20" s="42"/>
      <c r="M20" s="42"/>
      <c r="N20" s="42"/>
      <c r="O20" s="35">
        <f t="shared" si="1"/>
        <v>0</v>
      </c>
      <c r="P20" s="42"/>
      <c r="Q20" s="42"/>
      <c r="R20" s="43"/>
      <c r="S20" s="42"/>
      <c r="T20" s="42"/>
      <c r="U20" s="42"/>
      <c r="V20" s="42"/>
      <c r="W20" s="42"/>
      <c r="X20" s="42"/>
      <c r="Y20" s="42"/>
      <c r="Z20" s="42"/>
      <c r="AA20" s="44"/>
      <c r="AB20" s="38"/>
      <c r="AC20" s="42"/>
      <c r="AD20" s="16"/>
    </row>
    <row r="21" spans="1:30" s="15" customFormat="1" ht="18.75" x14ac:dyDescent="0.25">
      <c r="A21" s="36">
        <f t="shared" si="0"/>
        <v>11</v>
      </c>
      <c r="B21" s="37"/>
      <c r="C21" s="38"/>
      <c r="D21" s="38"/>
      <c r="E21" s="38"/>
      <c r="F21" s="46"/>
      <c r="G21" s="46"/>
      <c r="H21" s="38"/>
      <c r="I21" s="40"/>
      <c r="J21" s="41"/>
      <c r="K21" s="41"/>
      <c r="L21" s="42"/>
      <c r="M21" s="42"/>
      <c r="N21" s="42"/>
      <c r="O21" s="35">
        <f t="shared" si="1"/>
        <v>0</v>
      </c>
      <c r="P21" s="42"/>
      <c r="Q21" s="42"/>
      <c r="R21" s="43"/>
      <c r="S21" s="42"/>
      <c r="T21" s="42"/>
      <c r="U21" s="42"/>
      <c r="V21" s="42"/>
      <c r="W21" s="42"/>
      <c r="X21" s="42"/>
      <c r="Y21" s="42"/>
      <c r="Z21" s="42"/>
      <c r="AA21" s="44"/>
      <c r="AB21" s="38"/>
      <c r="AC21" s="42"/>
      <c r="AD21" s="16"/>
    </row>
    <row r="22" spans="1:30" s="15" customFormat="1" ht="18.75" x14ac:dyDescent="0.25">
      <c r="A22" s="36">
        <f t="shared" si="0"/>
        <v>12</v>
      </c>
      <c r="B22" s="37"/>
      <c r="C22" s="38"/>
      <c r="D22" s="38"/>
      <c r="E22" s="38"/>
      <c r="F22" s="46"/>
      <c r="G22" s="46"/>
      <c r="H22" s="38"/>
      <c r="I22" s="40"/>
      <c r="J22" s="41"/>
      <c r="K22" s="41"/>
      <c r="L22" s="42"/>
      <c r="M22" s="42"/>
      <c r="N22" s="42"/>
      <c r="O22" s="35">
        <f t="shared" si="1"/>
        <v>0</v>
      </c>
      <c r="P22" s="42"/>
      <c r="Q22" s="42"/>
      <c r="R22" s="43"/>
      <c r="S22" s="42"/>
      <c r="T22" s="42"/>
      <c r="U22" s="42"/>
      <c r="V22" s="42"/>
      <c r="W22" s="42"/>
      <c r="X22" s="42"/>
      <c r="Y22" s="42"/>
      <c r="Z22" s="42"/>
      <c r="AA22" s="44"/>
      <c r="AB22" s="38"/>
      <c r="AC22" s="42"/>
      <c r="AD22" s="16"/>
    </row>
    <row r="23" spans="1:30" s="15" customFormat="1" ht="18.75" x14ac:dyDescent="0.25">
      <c r="A23" s="36">
        <f t="shared" si="0"/>
        <v>13</v>
      </c>
      <c r="B23" s="37"/>
      <c r="C23" s="38"/>
      <c r="D23" s="38"/>
      <c r="E23" s="38"/>
      <c r="F23" s="46"/>
      <c r="G23" s="46"/>
      <c r="H23" s="38"/>
      <c r="I23" s="40"/>
      <c r="J23" s="41"/>
      <c r="K23" s="41"/>
      <c r="L23" s="42"/>
      <c r="M23" s="42"/>
      <c r="N23" s="42"/>
      <c r="O23" s="35">
        <f t="shared" si="1"/>
        <v>0</v>
      </c>
      <c r="P23" s="42"/>
      <c r="Q23" s="42"/>
      <c r="R23" s="43"/>
      <c r="S23" s="42"/>
      <c r="T23" s="42"/>
      <c r="U23" s="42"/>
      <c r="V23" s="42"/>
      <c r="W23" s="42"/>
      <c r="X23" s="42"/>
      <c r="Y23" s="42"/>
      <c r="Z23" s="42"/>
      <c r="AA23" s="44"/>
      <c r="AB23" s="38"/>
      <c r="AC23" s="42"/>
      <c r="AD23" s="16"/>
    </row>
    <row r="24" spans="1:30" s="15" customFormat="1" ht="18.75" x14ac:dyDescent="0.25">
      <c r="A24" s="36">
        <f t="shared" si="0"/>
        <v>14</v>
      </c>
      <c r="B24" s="37"/>
      <c r="C24" s="38"/>
      <c r="D24" s="38"/>
      <c r="E24" s="38"/>
      <c r="F24" s="46"/>
      <c r="G24" s="46"/>
      <c r="H24" s="38"/>
      <c r="I24" s="40"/>
      <c r="J24" s="41"/>
      <c r="K24" s="41"/>
      <c r="L24" s="42"/>
      <c r="M24" s="42"/>
      <c r="N24" s="42"/>
      <c r="O24" s="35">
        <f t="shared" si="1"/>
        <v>0</v>
      </c>
      <c r="P24" s="42"/>
      <c r="Q24" s="42"/>
      <c r="R24" s="43"/>
      <c r="S24" s="42"/>
      <c r="T24" s="42"/>
      <c r="U24" s="42"/>
      <c r="V24" s="42"/>
      <c r="W24" s="42"/>
      <c r="X24" s="42"/>
      <c r="Y24" s="42"/>
      <c r="Z24" s="42"/>
      <c r="AA24" s="44"/>
      <c r="AB24" s="38"/>
      <c r="AC24" s="42"/>
      <c r="AD24" s="16"/>
    </row>
    <row r="25" spans="1:30" s="15" customFormat="1" ht="18.75" x14ac:dyDescent="0.25">
      <c r="A25" s="36">
        <f t="shared" si="0"/>
        <v>15</v>
      </c>
      <c r="B25" s="37"/>
      <c r="C25" s="38"/>
      <c r="D25" s="38"/>
      <c r="E25" s="38"/>
      <c r="F25" s="46"/>
      <c r="G25" s="46"/>
      <c r="H25" s="38"/>
      <c r="I25" s="40"/>
      <c r="J25" s="41"/>
      <c r="K25" s="41"/>
      <c r="L25" s="42"/>
      <c r="M25" s="42"/>
      <c r="N25" s="42"/>
      <c r="O25" s="35">
        <f t="shared" si="1"/>
        <v>0</v>
      </c>
      <c r="P25" s="42"/>
      <c r="Q25" s="42"/>
      <c r="R25" s="43"/>
      <c r="S25" s="42"/>
      <c r="T25" s="42"/>
      <c r="U25" s="42"/>
      <c r="V25" s="42"/>
      <c r="W25" s="42"/>
      <c r="X25" s="42"/>
      <c r="Y25" s="42"/>
      <c r="Z25" s="42"/>
      <c r="AA25" s="44"/>
      <c r="AB25" s="38"/>
      <c r="AC25" s="42"/>
      <c r="AD25" s="16"/>
    </row>
    <row r="26" spans="1:30" s="15" customFormat="1" ht="18.75" x14ac:dyDescent="0.25">
      <c r="A26" s="36">
        <f t="shared" si="0"/>
        <v>16</v>
      </c>
      <c r="B26" s="37"/>
      <c r="C26" s="38"/>
      <c r="D26" s="38"/>
      <c r="E26" s="38"/>
      <c r="F26" s="46"/>
      <c r="G26" s="46"/>
      <c r="H26" s="38"/>
      <c r="I26" s="40"/>
      <c r="J26" s="41"/>
      <c r="K26" s="41"/>
      <c r="L26" s="42"/>
      <c r="M26" s="42"/>
      <c r="N26" s="42"/>
      <c r="O26" s="35">
        <f t="shared" si="1"/>
        <v>0</v>
      </c>
      <c r="P26" s="42"/>
      <c r="Q26" s="42"/>
      <c r="R26" s="43"/>
      <c r="S26" s="42"/>
      <c r="T26" s="42"/>
      <c r="U26" s="42"/>
      <c r="V26" s="42"/>
      <c r="W26" s="42"/>
      <c r="X26" s="42"/>
      <c r="Y26" s="42"/>
      <c r="Z26" s="42"/>
      <c r="AA26" s="44"/>
      <c r="AB26" s="38"/>
      <c r="AC26" s="42"/>
      <c r="AD26" s="16"/>
    </row>
    <row r="27" spans="1:30" s="15" customFormat="1" ht="18.75" x14ac:dyDescent="0.25">
      <c r="A27" s="36">
        <f t="shared" si="0"/>
        <v>17</v>
      </c>
      <c r="B27" s="37"/>
      <c r="C27" s="38"/>
      <c r="D27" s="38"/>
      <c r="E27" s="38"/>
      <c r="F27" s="46"/>
      <c r="G27" s="46"/>
      <c r="H27" s="38"/>
      <c r="I27" s="40"/>
      <c r="J27" s="41"/>
      <c r="K27" s="41"/>
      <c r="L27" s="42"/>
      <c r="M27" s="42"/>
      <c r="N27" s="42"/>
      <c r="O27" s="35">
        <f t="shared" si="1"/>
        <v>0</v>
      </c>
      <c r="P27" s="42"/>
      <c r="Q27" s="42"/>
      <c r="R27" s="43"/>
      <c r="S27" s="42"/>
      <c r="T27" s="42"/>
      <c r="U27" s="42"/>
      <c r="V27" s="42"/>
      <c r="W27" s="42"/>
      <c r="X27" s="42"/>
      <c r="Y27" s="42"/>
      <c r="Z27" s="42"/>
      <c r="AA27" s="44"/>
      <c r="AB27" s="38"/>
      <c r="AC27" s="42"/>
      <c r="AD27" s="16"/>
    </row>
    <row r="28" spans="1:30" s="15" customFormat="1" ht="18.75" x14ac:dyDescent="0.25">
      <c r="A28" s="36">
        <f t="shared" si="0"/>
        <v>18</v>
      </c>
      <c r="B28" s="37"/>
      <c r="C28" s="38"/>
      <c r="D28" s="38"/>
      <c r="E28" s="38"/>
      <c r="F28" s="46"/>
      <c r="G28" s="46"/>
      <c r="H28" s="38"/>
      <c r="I28" s="40"/>
      <c r="J28" s="41"/>
      <c r="K28" s="41"/>
      <c r="L28" s="42"/>
      <c r="M28" s="42"/>
      <c r="N28" s="42"/>
      <c r="O28" s="35">
        <f t="shared" si="1"/>
        <v>0</v>
      </c>
      <c r="P28" s="42"/>
      <c r="Q28" s="42"/>
      <c r="R28" s="43"/>
      <c r="S28" s="42"/>
      <c r="T28" s="42"/>
      <c r="U28" s="42"/>
      <c r="V28" s="42"/>
      <c r="W28" s="42"/>
      <c r="X28" s="42"/>
      <c r="Y28" s="42"/>
      <c r="Z28" s="42"/>
      <c r="AA28" s="44"/>
      <c r="AB28" s="38"/>
      <c r="AC28" s="42"/>
      <c r="AD28" s="16"/>
    </row>
    <row r="29" spans="1:30" s="15" customFormat="1" ht="18.75" x14ac:dyDescent="0.25">
      <c r="A29" s="36">
        <f t="shared" si="0"/>
        <v>19</v>
      </c>
      <c r="B29" s="37"/>
      <c r="C29" s="38"/>
      <c r="D29" s="38"/>
      <c r="E29" s="38"/>
      <c r="F29" s="46"/>
      <c r="G29" s="46"/>
      <c r="H29" s="38"/>
      <c r="I29" s="40"/>
      <c r="J29" s="41"/>
      <c r="K29" s="41"/>
      <c r="L29" s="42"/>
      <c r="M29" s="42"/>
      <c r="N29" s="42"/>
      <c r="O29" s="35">
        <f t="shared" si="1"/>
        <v>0</v>
      </c>
      <c r="P29" s="42"/>
      <c r="Q29" s="42"/>
      <c r="R29" s="43"/>
      <c r="S29" s="42"/>
      <c r="T29" s="42"/>
      <c r="U29" s="42"/>
      <c r="V29" s="42"/>
      <c r="W29" s="42"/>
      <c r="X29" s="42"/>
      <c r="Y29" s="42"/>
      <c r="Z29" s="42"/>
      <c r="AA29" s="44"/>
      <c r="AB29" s="38"/>
      <c r="AC29" s="42"/>
      <c r="AD29" s="16"/>
    </row>
    <row r="30" spans="1:30" s="15" customFormat="1" ht="18.75" x14ac:dyDescent="0.25">
      <c r="A30" s="36">
        <f t="shared" si="0"/>
        <v>20</v>
      </c>
      <c r="B30" s="37"/>
      <c r="C30" s="38"/>
      <c r="D30" s="38"/>
      <c r="E30" s="38"/>
      <c r="F30" s="46"/>
      <c r="G30" s="46"/>
      <c r="H30" s="38"/>
      <c r="I30" s="40"/>
      <c r="J30" s="41"/>
      <c r="K30" s="41"/>
      <c r="L30" s="42"/>
      <c r="M30" s="42"/>
      <c r="N30" s="42"/>
      <c r="O30" s="35">
        <f t="shared" si="1"/>
        <v>0</v>
      </c>
      <c r="P30" s="42"/>
      <c r="Q30" s="42"/>
      <c r="R30" s="43"/>
      <c r="S30" s="42"/>
      <c r="T30" s="42"/>
      <c r="U30" s="42"/>
      <c r="V30" s="42"/>
      <c r="W30" s="42"/>
      <c r="X30" s="42"/>
      <c r="Y30" s="42"/>
      <c r="Z30" s="42"/>
      <c r="AA30" s="44"/>
      <c r="AB30" s="38"/>
      <c r="AC30" s="42"/>
      <c r="AD30" s="16"/>
    </row>
    <row r="31" spans="1:30" s="15" customFormat="1" ht="18.75" x14ac:dyDescent="0.25">
      <c r="A31" s="36">
        <f t="shared" si="0"/>
        <v>21</v>
      </c>
      <c r="B31" s="37"/>
      <c r="C31" s="38"/>
      <c r="D31" s="38"/>
      <c r="E31" s="38"/>
      <c r="F31" s="46"/>
      <c r="G31" s="46"/>
      <c r="H31" s="38"/>
      <c r="I31" s="40"/>
      <c r="J31" s="41"/>
      <c r="K31" s="41"/>
      <c r="L31" s="42"/>
      <c r="M31" s="42"/>
      <c r="N31" s="42"/>
      <c r="O31" s="35">
        <f t="shared" si="1"/>
        <v>0</v>
      </c>
      <c r="P31" s="42"/>
      <c r="Q31" s="42"/>
      <c r="R31" s="43"/>
      <c r="S31" s="42"/>
      <c r="T31" s="42"/>
      <c r="U31" s="42"/>
      <c r="V31" s="42"/>
      <c r="W31" s="42"/>
      <c r="X31" s="42"/>
      <c r="Y31" s="42"/>
      <c r="Z31" s="42"/>
      <c r="AA31" s="44"/>
      <c r="AB31" s="38"/>
      <c r="AC31" s="42"/>
      <c r="AD31" s="16"/>
    </row>
    <row r="32" spans="1:30" s="15" customFormat="1" ht="18.75" x14ac:dyDescent="0.25">
      <c r="A32" s="36">
        <f t="shared" si="0"/>
        <v>22</v>
      </c>
      <c r="B32" s="37"/>
      <c r="C32" s="38"/>
      <c r="D32" s="38"/>
      <c r="E32" s="38"/>
      <c r="F32" s="46"/>
      <c r="G32" s="46"/>
      <c r="H32" s="38"/>
      <c r="I32" s="40"/>
      <c r="J32" s="41"/>
      <c r="K32" s="41"/>
      <c r="L32" s="42"/>
      <c r="M32" s="42"/>
      <c r="N32" s="42"/>
      <c r="O32" s="35">
        <f t="shared" si="1"/>
        <v>0</v>
      </c>
      <c r="P32" s="42"/>
      <c r="Q32" s="42"/>
      <c r="R32" s="43"/>
      <c r="S32" s="42"/>
      <c r="T32" s="42"/>
      <c r="U32" s="42"/>
      <c r="V32" s="42"/>
      <c r="W32" s="42"/>
      <c r="X32" s="42"/>
      <c r="Y32" s="42"/>
      <c r="Z32" s="42"/>
      <c r="AA32" s="44"/>
      <c r="AB32" s="38"/>
      <c r="AC32" s="42"/>
      <c r="AD32" s="16"/>
    </row>
    <row r="33" spans="1:30" s="15" customFormat="1" ht="18.75" x14ac:dyDescent="0.25">
      <c r="A33" s="36">
        <f t="shared" si="0"/>
        <v>23</v>
      </c>
      <c r="B33" s="37"/>
      <c r="C33" s="38"/>
      <c r="D33" s="38"/>
      <c r="E33" s="38"/>
      <c r="F33" s="46"/>
      <c r="G33" s="46"/>
      <c r="H33" s="38"/>
      <c r="I33" s="40"/>
      <c r="J33" s="41"/>
      <c r="K33" s="41"/>
      <c r="L33" s="42"/>
      <c r="M33" s="42"/>
      <c r="N33" s="42"/>
      <c r="O33" s="35">
        <f t="shared" si="1"/>
        <v>0</v>
      </c>
      <c r="P33" s="42"/>
      <c r="Q33" s="42"/>
      <c r="R33" s="43"/>
      <c r="S33" s="42"/>
      <c r="T33" s="42"/>
      <c r="U33" s="42"/>
      <c r="V33" s="42"/>
      <c r="W33" s="42"/>
      <c r="X33" s="42"/>
      <c r="Y33" s="42"/>
      <c r="Z33" s="42"/>
      <c r="AA33" s="44"/>
      <c r="AB33" s="38"/>
      <c r="AC33" s="42"/>
      <c r="AD33" s="16"/>
    </row>
    <row r="34" spans="1:30" s="15" customFormat="1" ht="18.75" x14ac:dyDescent="0.25">
      <c r="A34" s="36">
        <f t="shared" si="0"/>
        <v>24</v>
      </c>
      <c r="B34" s="37"/>
      <c r="C34" s="38"/>
      <c r="D34" s="38"/>
      <c r="E34" s="38"/>
      <c r="F34" s="46"/>
      <c r="G34" s="46"/>
      <c r="H34" s="38"/>
      <c r="I34" s="40"/>
      <c r="J34" s="41"/>
      <c r="K34" s="41"/>
      <c r="L34" s="42"/>
      <c r="M34" s="42"/>
      <c r="N34" s="42"/>
      <c r="O34" s="35">
        <f t="shared" si="1"/>
        <v>0</v>
      </c>
      <c r="P34" s="42"/>
      <c r="Q34" s="42"/>
      <c r="R34" s="43"/>
      <c r="S34" s="42"/>
      <c r="T34" s="42"/>
      <c r="U34" s="42"/>
      <c r="V34" s="42"/>
      <c r="W34" s="42"/>
      <c r="X34" s="42"/>
      <c r="Y34" s="42"/>
      <c r="Z34" s="42"/>
      <c r="AA34" s="44"/>
      <c r="AB34" s="38"/>
      <c r="AC34" s="42"/>
      <c r="AD34" s="16"/>
    </row>
    <row r="35" spans="1:30" s="15" customFormat="1" ht="18.75" x14ac:dyDescent="0.25">
      <c r="A35" s="36">
        <f t="shared" si="0"/>
        <v>25</v>
      </c>
      <c r="B35" s="37"/>
      <c r="C35" s="38"/>
      <c r="D35" s="38"/>
      <c r="E35" s="38"/>
      <c r="F35" s="46"/>
      <c r="G35" s="46"/>
      <c r="H35" s="38"/>
      <c r="I35" s="40"/>
      <c r="J35" s="41"/>
      <c r="K35" s="41"/>
      <c r="L35" s="42"/>
      <c r="M35" s="42"/>
      <c r="N35" s="42"/>
      <c r="O35" s="35">
        <f t="shared" si="1"/>
        <v>0</v>
      </c>
      <c r="P35" s="42"/>
      <c r="Q35" s="42"/>
      <c r="R35" s="43"/>
      <c r="S35" s="42"/>
      <c r="T35" s="42"/>
      <c r="U35" s="42"/>
      <c r="V35" s="42"/>
      <c r="W35" s="42"/>
      <c r="X35" s="42"/>
      <c r="Y35" s="42"/>
      <c r="Z35" s="42"/>
      <c r="AA35" s="44"/>
      <c r="AB35" s="38"/>
      <c r="AC35" s="42"/>
      <c r="AD35" s="16"/>
    </row>
    <row r="36" spans="1:30" s="15" customFormat="1" ht="18.75" x14ac:dyDescent="0.25">
      <c r="A36" s="36">
        <f t="shared" si="0"/>
        <v>26</v>
      </c>
      <c r="B36" s="37"/>
      <c r="C36" s="38"/>
      <c r="D36" s="38"/>
      <c r="E36" s="38"/>
      <c r="F36" s="46"/>
      <c r="G36" s="46"/>
      <c r="H36" s="38"/>
      <c r="I36" s="40"/>
      <c r="J36" s="41"/>
      <c r="K36" s="41"/>
      <c r="L36" s="42"/>
      <c r="M36" s="42"/>
      <c r="N36" s="42"/>
      <c r="O36" s="35">
        <f t="shared" si="1"/>
        <v>0</v>
      </c>
      <c r="P36" s="42"/>
      <c r="Q36" s="42"/>
      <c r="R36" s="43"/>
      <c r="S36" s="42"/>
      <c r="T36" s="42"/>
      <c r="U36" s="42"/>
      <c r="V36" s="42"/>
      <c r="W36" s="42"/>
      <c r="X36" s="42"/>
      <c r="Y36" s="42"/>
      <c r="Z36" s="42"/>
      <c r="AA36" s="44"/>
      <c r="AB36" s="38"/>
      <c r="AC36" s="42"/>
      <c r="AD36" s="16"/>
    </row>
    <row r="37" spans="1:30" s="15" customFormat="1" ht="18.75" x14ac:dyDescent="0.25">
      <c r="A37" s="36">
        <f t="shared" si="0"/>
        <v>27</v>
      </c>
      <c r="B37" s="37"/>
      <c r="C37" s="38"/>
      <c r="D37" s="38"/>
      <c r="E37" s="38"/>
      <c r="F37" s="46"/>
      <c r="G37" s="46"/>
      <c r="H37" s="38"/>
      <c r="I37" s="40"/>
      <c r="J37" s="41"/>
      <c r="K37" s="41"/>
      <c r="L37" s="42"/>
      <c r="M37" s="42"/>
      <c r="N37" s="42"/>
      <c r="O37" s="35">
        <f t="shared" si="1"/>
        <v>0</v>
      </c>
      <c r="P37" s="42"/>
      <c r="Q37" s="42"/>
      <c r="R37" s="43"/>
      <c r="S37" s="42"/>
      <c r="T37" s="42"/>
      <c r="U37" s="42"/>
      <c r="V37" s="42"/>
      <c r="W37" s="42"/>
      <c r="X37" s="42"/>
      <c r="Y37" s="42"/>
      <c r="Z37" s="42"/>
      <c r="AA37" s="44"/>
      <c r="AB37" s="38"/>
      <c r="AC37" s="42"/>
      <c r="AD37" s="16"/>
    </row>
    <row r="38" spans="1:30" s="15" customFormat="1" ht="18.75" x14ac:dyDescent="0.25">
      <c r="A38" s="36">
        <f t="shared" si="0"/>
        <v>28</v>
      </c>
      <c r="B38" s="37"/>
      <c r="C38" s="38"/>
      <c r="D38" s="38"/>
      <c r="E38" s="38"/>
      <c r="F38" s="46"/>
      <c r="G38" s="46"/>
      <c r="H38" s="38"/>
      <c r="I38" s="40"/>
      <c r="J38" s="41"/>
      <c r="K38" s="41"/>
      <c r="L38" s="42"/>
      <c r="M38" s="42"/>
      <c r="N38" s="42"/>
      <c r="O38" s="35">
        <f t="shared" si="1"/>
        <v>0</v>
      </c>
      <c r="P38" s="42"/>
      <c r="Q38" s="42"/>
      <c r="R38" s="43"/>
      <c r="S38" s="42"/>
      <c r="T38" s="42"/>
      <c r="U38" s="42"/>
      <c r="V38" s="42"/>
      <c r="W38" s="42"/>
      <c r="X38" s="42"/>
      <c r="Y38" s="42"/>
      <c r="Z38" s="42"/>
      <c r="AA38" s="44"/>
      <c r="AB38" s="38"/>
      <c r="AC38" s="42"/>
      <c r="AD38" s="16"/>
    </row>
    <row r="39" spans="1:30" s="15" customFormat="1" ht="18.75" x14ac:dyDescent="0.25">
      <c r="A39" s="36">
        <f t="shared" si="0"/>
        <v>29</v>
      </c>
      <c r="B39" s="37"/>
      <c r="C39" s="38"/>
      <c r="D39" s="38"/>
      <c r="E39" s="38"/>
      <c r="F39" s="46"/>
      <c r="G39" s="46"/>
      <c r="H39" s="38"/>
      <c r="I39" s="40"/>
      <c r="J39" s="41"/>
      <c r="K39" s="41"/>
      <c r="L39" s="42"/>
      <c r="M39" s="42"/>
      <c r="N39" s="42"/>
      <c r="O39" s="35">
        <f t="shared" si="1"/>
        <v>0</v>
      </c>
      <c r="P39" s="42"/>
      <c r="Q39" s="42"/>
      <c r="R39" s="43"/>
      <c r="S39" s="42"/>
      <c r="T39" s="42"/>
      <c r="U39" s="42"/>
      <c r="V39" s="42"/>
      <c r="W39" s="42"/>
      <c r="X39" s="42"/>
      <c r="Y39" s="42"/>
      <c r="Z39" s="42"/>
      <c r="AA39" s="44"/>
      <c r="AB39" s="38"/>
      <c r="AC39" s="42"/>
      <c r="AD39" s="16"/>
    </row>
    <row r="40" spans="1:30" s="15" customFormat="1" ht="18.75" x14ac:dyDescent="0.25">
      <c r="A40" s="36">
        <f t="shared" si="0"/>
        <v>30</v>
      </c>
      <c r="B40" s="37"/>
      <c r="C40" s="38"/>
      <c r="D40" s="38"/>
      <c r="E40" s="38"/>
      <c r="F40" s="46"/>
      <c r="G40" s="46"/>
      <c r="H40" s="38"/>
      <c r="I40" s="40"/>
      <c r="J40" s="41"/>
      <c r="K40" s="41"/>
      <c r="L40" s="42"/>
      <c r="M40" s="42"/>
      <c r="N40" s="42"/>
      <c r="O40" s="35">
        <f t="shared" si="1"/>
        <v>0</v>
      </c>
      <c r="P40" s="42"/>
      <c r="Q40" s="42"/>
      <c r="R40" s="43"/>
      <c r="S40" s="42"/>
      <c r="T40" s="42"/>
      <c r="U40" s="42"/>
      <c r="V40" s="42"/>
      <c r="W40" s="42"/>
      <c r="X40" s="42"/>
      <c r="Y40" s="42"/>
      <c r="Z40" s="42"/>
      <c r="AA40" s="44"/>
      <c r="AB40" s="38"/>
      <c r="AC40" s="42"/>
      <c r="AD40" s="16"/>
    </row>
    <row r="41" spans="1:30" s="15" customFormat="1" ht="18.75" x14ac:dyDescent="0.25">
      <c r="A41" s="36">
        <f t="shared" si="0"/>
        <v>31</v>
      </c>
      <c r="B41" s="37"/>
      <c r="C41" s="38"/>
      <c r="D41" s="38"/>
      <c r="E41" s="38"/>
      <c r="F41" s="46"/>
      <c r="G41" s="46"/>
      <c r="H41" s="38"/>
      <c r="I41" s="40"/>
      <c r="J41" s="41"/>
      <c r="K41" s="41"/>
      <c r="L41" s="42"/>
      <c r="M41" s="42"/>
      <c r="N41" s="42"/>
      <c r="O41" s="35">
        <f t="shared" si="1"/>
        <v>0</v>
      </c>
      <c r="P41" s="42"/>
      <c r="Q41" s="42"/>
      <c r="R41" s="43"/>
      <c r="S41" s="42"/>
      <c r="T41" s="42"/>
      <c r="U41" s="42"/>
      <c r="V41" s="42"/>
      <c r="W41" s="42"/>
      <c r="X41" s="42"/>
      <c r="Y41" s="42"/>
      <c r="Z41" s="42"/>
      <c r="AA41" s="44"/>
      <c r="AB41" s="38"/>
      <c r="AC41" s="42"/>
      <c r="AD41" s="16"/>
    </row>
    <row r="42" spans="1:30" s="15" customFormat="1" ht="18.75" x14ac:dyDescent="0.25">
      <c r="A42" s="36">
        <f t="shared" si="0"/>
        <v>32</v>
      </c>
      <c r="B42" s="37"/>
      <c r="C42" s="38"/>
      <c r="D42" s="38"/>
      <c r="E42" s="38"/>
      <c r="F42" s="46"/>
      <c r="G42" s="46"/>
      <c r="H42" s="38"/>
      <c r="I42" s="40"/>
      <c r="J42" s="41"/>
      <c r="K42" s="41"/>
      <c r="L42" s="42"/>
      <c r="M42" s="42"/>
      <c r="N42" s="42"/>
      <c r="O42" s="35">
        <f t="shared" si="1"/>
        <v>0</v>
      </c>
      <c r="P42" s="42"/>
      <c r="Q42" s="42"/>
      <c r="R42" s="43"/>
      <c r="S42" s="42"/>
      <c r="T42" s="42"/>
      <c r="U42" s="42"/>
      <c r="V42" s="42"/>
      <c r="W42" s="42"/>
      <c r="X42" s="42"/>
      <c r="Y42" s="42"/>
      <c r="Z42" s="42"/>
      <c r="AA42" s="44"/>
      <c r="AB42" s="38"/>
      <c r="AC42" s="42"/>
      <c r="AD42" s="16"/>
    </row>
    <row r="43" spans="1:30" s="15" customFormat="1" ht="18.75" x14ac:dyDescent="0.25">
      <c r="A43" s="36">
        <f t="shared" si="0"/>
        <v>33</v>
      </c>
      <c r="B43" s="37"/>
      <c r="C43" s="38"/>
      <c r="D43" s="38"/>
      <c r="E43" s="38"/>
      <c r="F43" s="46"/>
      <c r="G43" s="46"/>
      <c r="H43" s="38"/>
      <c r="I43" s="40"/>
      <c r="J43" s="41"/>
      <c r="K43" s="41"/>
      <c r="L43" s="42"/>
      <c r="M43" s="42"/>
      <c r="N43" s="42"/>
      <c r="O43" s="35">
        <f t="shared" si="1"/>
        <v>0</v>
      </c>
      <c r="P43" s="42"/>
      <c r="Q43" s="42"/>
      <c r="R43" s="43"/>
      <c r="S43" s="42"/>
      <c r="T43" s="42"/>
      <c r="U43" s="42"/>
      <c r="V43" s="42"/>
      <c r="W43" s="42"/>
      <c r="X43" s="42"/>
      <c r="Y43" s="42"/>
      <c r="Z43" s="42"/>
      <c r="AA43" s="44"/>
      <c r="AB43" s="38"/>
      <c r="AC43" s="42"/>
      <c r="AD43" s="16"/>
    </row>
    <row r="44" spans="1:30" s="15" customFormat="1" ht="18.75" x14ac:dyDescent="0.25">
      <c r="A44" s="36">
        <f t="shared" si="0"/>
        <v>34</v>
      </c>
      <c r="B44" s="37"/>
      <c r="C44" s="38"/>
      <c r="D44" s="38"/>
      <c r="E44" s="38"/>
      <c r="F44" s="46"/>
      <c r="G44" s="46"/>
      <c r="H44" s="38"/>
      <c r="I44" s="40"/>
      <c r="J44" s="41"/>
      <c r="K44" s="41"/>
      <c r="L44" s="42"/>
      <c r="M44" s="42"/>
      <c r="N44" s="42"/>
      <c r="O44" s="35">
        <f t="shared" si="1"/>
        <v>0</v>
      </c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4"/>
      <c r="AB44" s="38"/>
      <c r="AC44" s="42"/>
      <c r="AD44" s="16"/>
    </row>
    <row r="45" spans="1:30" s="15" customFormat="1" ht="18.75" x14ac:dyDescent="0.25">
      <c r="A45" s="36">
        <f t="shared" si="0"/>
        <v>35</v>
      </c>
      <c r="B45" s="37"/>
      <c r="C45" s="38"/>
      <c r="D45" s="38"/>
      <c r="E45" s="38"/>
      <c r="F45" s="46"/>
      <c r="G45" s="46"/>
      <c r="H45" s="38"/>
      <c r="I45" s="40"/>
      <c r="J45" s="41"/>
      <c r="K45" s="41"/>
      <c r="L45" s="42"/>
      <c r="M45" s="42"/>
      <c r="N45" s="42"/>
      <c r="O45" s="35">
        <f t="shared" si="1"/>
        <v>0</v>
      </c>
      <c r="P45" s="42"/>
      <c r="Q45" s="42"/>
      <c r="R45" s="43"/>
      <c r="S45" s="42"/>
      <c r="T45" s="42"/>
      <c r="U45" s="42"/>
      <c r="V45" s="42"/>
      <c r="W45" s="42"/>
      <c r="X45" s="42"/>
      <c r="Y45" s="42"/>
      <c r="Z45" s="42"/>
      <c r="AA45" s="44"/>
      <c r="AB45" s="38"/>
      <c r="AC45" s="42"/>
      <c r="AD45" s="16"/>
    </row>
    <row r="46" spans="1:30" s="15" customFormat="1" ht="18.75" x14ac:dyDescent="0.25">
      <c r="A46" s="36">
        <f t="shared" si="0"/>
        <v>36</v>
      </c>
      <c r="B46" s="37"/>
      <c r="C46" s="38"/>
      <c r="D46" s="38"/>
      <c r="E46" s="38"/>
      <c r="F46" s="46"/>
      <c r="G46" s="46"/>
      <c r="H46" s="38"/>
      <c r="I46" s="40"/>
      <c r="J46" s="41"/>
      <c r="K46" s="41"/>
      <c r="L46" s="42"/>
      <c r="M46" s="42"/>
      <c r="N46" s="42"/>
      <c r="O46" s="35">
        <f t="shared" si="1"/>
        <v>0</v>
      </c>
      <c r="P46" s="42"/>
      <c r="Q46" s="42"/>
      <c r="R46" s="43"/>
      <c r="S46" s="42"/>
      <c r="T46" s="42"/>
      <c r="U46" s="42"/>
      <c r="V46" s="42"/>
      <c r="W46" s="42"/>
      <c r="X46" s="42"/>
      <c r="Y46" s="42"/>
      <c r="Z46" s="42"/>
      <c r="AA46" s="44"/>
      <c r="AB46" s="38"/>
      <c r="AC46" s="42"/>
      <c r="AD46" s="16"/>
    </row>
    <row r="47" spans="1:30" s="15" customFormat="1" ht="18.75" x14ac:dyDescent="0.25">
      <c r="A47" s="36">
        <f t="shared" si="0"/>
        <v>37</v>
      </c>
      <c r="B47" s="37"/>
      <c r="C47" s="38"/>
      <c r="D47" s="38"/>
      <c r="E47" s="38"/>
      <c r="F47" s="46"/>
      <c r="G47" s="46"/>
      <c r="H47" s="38"/>
      <c r="I47" s="40"/>
      <c r="J47" s="41"/>
      <c r="K47" s="41"/>
      <c r="L47" s="42"/>
      <c r="M47" s="42"/>
      <c r="N47" s="42"/>
      <c r="O47" s="35">
        <f t="shared" si="1"/>
        <v>0</v>
      </c>
      <c r="P47" s="42"/>
      <c r="Q47" s="42"/>
      <c r="R47" s="43"/>
      <c r="S47" s="42"/>
      <c r="T47" s="42"/>
      <c r="U47" s="42"/>
      <c r="V47" s="42"/>
      <c r="W47" s="42"/>
      <c r="X47" s="42"/>
      <c r="Y47" s="42"/>
      <c r="Z47" s="42"/>
      <c r="AA47" s="44"/>
      <c r="AB47" s="38"/>
      <c r="AC47" s="42"/>
      <c r="AD47" s="16"/>
    </row>
    <row r="48" spans="1:30" s="15" customFormat="1" ht="18.75" x14ac:dyDescent="0.25">
      <c r="A48" s="36">
        <f t="shared" si="0"/>
        <v>38</v>
      </c>
      <c r="B48" s="37"/>
      <c r="C48" s="38"/>
      <c r="D48" s="38"/>
      <c r="E48" s="38"/>
      <c r="F48" s="46"/>
      <c r="G48" s="46"/>
      <c r="H48" s="38"/>
      <c r="I48" s="40"/>
      <c r="J48" s="41"/>
      <c r="K48" s="41"/>
      <c r="L48" s="42"/>
      <c r="M48" s="42"/>
      <c r="N48" s="42"/>
      <c r="O48" s="35">
        <f t="shared" si="1"/>
        <v>0</v>
      </c>
      <c r="P48" s="42"/>
      <c r="Q48" s="42"/>
      <c r="R48" s="43"/>
      <c r="S48" s="42"/>
      <c r="T48" s="42"/>
      <c r="U48" s="42"/>
      <c r="V48" s="42"/>
      <c r="W48" s="42"/>
      <c r="X48" s="42"/>
      <c r="Y48" s="42"/>
      <c r="Z48" s="42"/>
      <c r="AA48" s="44"/>
      <c r="AB48" s="38"/>
      <c r="AC48" s="42"/>
      <c r="AD48" s="16"/>
    </row>
    <row r="49" spans="1:31" s="15" customFormat="1" ht="18.75" x14ac:dyDescent="0.25">
      <c r="A49" s="36">
        <f t="shared" si="0"/>
        <v>39</v>
      </c>
      <c r="B49" s="37"/>
      <c r="C49" s="38"/>
      <c r="D49" s="38"/>
      <c r="E49" s="38"/>
      <c r="F49" s="46"/>
      <c r="G49" s="46"/>
      <c r="H49" s="38"/>
      <c r="I49" s="40"/>
      <c r="J49" s="41"/>
      <c r="K49" s="41"/>
      <c r="L49" s="42"/>
      <c r="M49" s="42"/>
      <c r="N49" s="42"/>
      <c r="O49" s="35">
        <f t="shared" si="1"/>
        <v>0</v>
      </c>
      <c r="P49" s="42"/>
      <c r="Q49" s="42"/>
      <c r="R49" s="43"/>
      <c r="S49" s="42"/>
      <c r="T49" s="42"/>
      <c r="U49" s="42"/>
      <c r="V49" s="42"/>
      <c r="W49" s="42"/>
      <c r="X49" s="42"/>
      <c r="Y49" s="42"/>
      <c r="Z49" s="42"/>
      <c r="AA49" s="44"/>
      <c r="AB49" s="38"/>
      <c r="AC49" s="42"/>
      <c r="AD49" s="16"/>
    </row>
    <row r="50" spans="1:31" s="15" customFormat="1" ht="18.75" x14ac:dyDescent="0.25">
      <c r="A50" s="36">
        <f t="shared" si="0"/>
        <v>40</v>
      </c>
      <c r="B50" s="37"/>
      <c r="C50" s="38"/>
      <c r="D50" s="38"/>
      <c r="E50" s="38"/>
      <c r="F50" s="46"/>
      <c r="G50" s="46"/>
      <c r="H50" s="38"/>
      <c r="I50" s="40"/>
      <c r="J50" s="41"/>
      <c r="K50" s="41"/>
      <c r="L50" s="42"/>
      <c r="M50" s="42"/>
      <c r="N50" s="42"/>
      <c r="O50" s="35">
        <f t="shared" si="1"/>
        <v>0</v>
      </c>
      <c r="P50" s="42"/>
      <c r="Q50" s="42"/>
      <c r="R50" s="43"/>
      <c r="S50" s="42"/>
      <c r="T50" s="42"/>
      <c r="U50" s="42"/>
      <c r="V50" s="42"/>
      <c r="W50" s="42"/>
      <c r="X50" s="42"/>
      <c r="Y50" s="42"/>
      <c r="Z50" s="42"/>
      <c r="AA50" s="44"/>
      <c r="AB50" s="38"/>
      <c r="AC50" s="42"/>
      <c r="AD50" s="16"/>
    </row>
    <row r="51" spans="1:31" s="15" customFormat="1" ht="18.75" x14ac:dyDescent="0.25">
      <c r="A51" s="36">
        <f t="shared" si="0"/>
        <v>41</v>
      </c>
      <c r="B51" s="37"/>
      <c r="C51" s="38"/>
      <c r="D51" s="38"/>
      <c r="E51" s="38"/>
      <c r="F51" s="46"/>
      <c r="G51" s="46"/>
      <c r="H51" s="38"/>
      <c r="I51" s="40"/>
      <c r="J51" s="41"/>
      <c r="K51" s="41"/>
      <c r="L51" s="42"/>
      <c r="M51" s="42"/>
      <c r="N51" s="42"/>
      <c r="O51" s="35">
        <f t="shared" si="1"/>
        <v>0</v>
      </c>
      <c r="P51" s="42"/>
      <c r="Q51" s="42"/>
      <c r="R51" s="43"/>
      <c r="S51" s="42"/>
      <c r="T51" s="42"/>
      <c r="U51" s="42"/>
      <c r="V51" s="42"/>
      <c r="W51" s="42"/>
      <c r="X51" s="42"/>
      <c r="Y51" s="42"/>
      <c r="Z51" s="42"/>
      <c r="AA51" s="44"/>
      <c r="AB51" s="38"/>
      <c r="AC51" s="42"/>
      <c r="AD51" s="16"/>
    </row>
    <row r="52" spans="1:31" s="15" customFormat="1" ht="18.75" x14ac:dyDescent="0.25">
      <c r="A52" s="36">
        <f t="shared" si="0"/>
        <v>42</v>
      </c>
      <c r="B52" s="37"/>
      <c r="C52" s="38"/>
      <c r="D52" s="38"/>
      <c r="E52" s="38"/>
      <c r="F52" s="46"/>
      <c r="G52" s="46"/>
      <c r="H52" s="38"/>
      <c r="I52" s="40"/>
      <c r="J52" s="41"/>
      <c r="K52" s="41"/>
      <c r="L52" s="42"/>
      <c r="M52" s="42"/>
      <c r="N52" s="42"/>
      <c r="O52" s="35">
        <f t="shared" si="1"/>
        <v>0</v>
      </c>
      <c r="P52" s="42"/>
      <c r="Q52" s="42"/>
      <c r="R52" s="43"/>
      <c r="S52" s="42"/>
      <c r="T52" s="42"/>
      <c r="U52" s="42"/>
      <c r="V52" s="42"/>
      <c r="W52" s="42"/>
      <c r="X52" s="42"/>
      <c r="Y52" s="42"/>
      <c r="Z52" s="42"/>
      <c r="AA52" s="44"/>
      <c r="AB52" s="38"/>
      <c r="AC52" s="42"/>
      <c r="AD52" s="16"/>
    </row>
    <row r="53" spans="1:31" s="15" customFormat="1" ht="47.25" customHeight="1" x14ac:dyDescent="0.25">
      <c r="A53" s="165" t="s">
        <v>53</v>
      </c>
      <c r="B53" s="165"/>
      <c r="C53" s="165"/>
      <c r="D53" s="165"/>
      <c r="E53" s="165"/>
      <c r="F53" s="165"/>
      <c r="G53" s="165"/>
      <c r="H53" s="18" t="s">
        <v>58</v>
      </c>
      <c r="I53" s="23">
        <v>411.37</v>
      </c>
      <c r="J53" s="23"/>
      <c r="K53" s="23"/>
      <c r="L53" s="18"/>
      <c r="M53" s="18"/>
      <c r="N53" s="18"/>
      <c r="O53" s="25">
        <v>7511</v>
      </c>
      <c r="P53" s="25"/>
      <c r="Q53" s="25">
        <v>1</v>
      </c>
      <c r="R53" s="25">
        <v>7510</v>
      </c>
      <c r="S53" s="25"/>
      <c r="T53" s="25"/>
      <c r="U53" s="25">
        <v>866</v>
      </c>
      <c r="V53" s="25">
        <v>6675</v>
      </c>
      <c r="W53" s="25">
        <v>30</v>
      </c>
      <c r="X53" s="25">
        <v>98994</v>
      </c>
      <c r="Y53" s="25"/>
      <c r="Z53" s="18"/>
      <c r="AA53" s="18"/>
      <c r="AB53" s="18"/>
      <c r="AC53" s="18" t="s">
        <v>59</v>
      </c>
      <c r="AD53" s="28"/>
      <c r="AE53" s="19"/>
    </row>
    <row r="54" spans="1:31" s="15" customFormat="1" ht="25.5" customHeight="1" x14ac:dyDescent="0.25">
      <c r="A54" s="164" t="s">
        <v>54</v>
      </c>
      <c r="B54" s="164"/>
      <c r="C54" s="164"/>
      <c r="D54" s="164"/>
      <c r="E54" s="164"/>
      <c r="F54" s="164"/>
      <c r="G54" s="164"/>
      <c r="H54" s="20" t="s">
        <v>52</v>
      </c>
      <c r="I54" s="24">
        <v>184.17</v>
      </c>
      <c r="J54" s="24"/>
      <c r="K54" s="24"/>
      <c r="L54" s="20"/>
      <c r="M54" s="20"/>
      <c r="N54" s="20"/>
      <c r="O54" s="22">
        <v>3669</v>
      </c>
      <c r="P54" s="22"/>
      <c r="Q54" s="22">
        <v>1</v>
      </c>
      <c r="R54" s="22">
        <v>3668</v>
      </c>
      <c r="S54" s="22"/>
      <c r="T54" s="22"/>
      <c r="U54" s="22">
        <v>183</v>
      </c>
      <c r="V54" s="22">
        <v>3487</v>
      </c>
      <c r="W54" s="22">
        <v>1</v>
      </c>
      <c r="X54" s="22">
        <v>38573</v>
      </c>
      <c r="Y54" s="22"/>
      <c r="Z54" s="20"/>
      <c r="AA54" s="20"/>
      <c r="AB54" s="20"/>
      <c r="AC54" s="20" t="s">
        <v>60</v>
      </c>
      <c r="AD54" s="21"/>
      <c r="AE54" s="19"/>
    </row>
    <row r="55" spans="1:31" s="15" customFormat="1" ht="31.5" customHeight="1" x14ac:dyDescent="0.25">
      <c r="A55" s="164" t="s">
        <v>55</v>
      </c>
      <c r="B55" s="164"/>
      <c r="C55" s="164"/>
      <c r="D55" s="164"/>
      <c r="E55" s="164"/>
      <c r="F55" s="164"/>
      <c r="G55" s="164"/>
      <c r="H55" s="20" t="s">
        <v>61</v>
      </c>
      <c r="I55" s="24">
        <v>0</v>
      </c>
      <c r="J55" s="24"/>
      <c r="K55" s="24"/>
      <c r="L55" s="20"/>
      <c r="M55" s="20"/>
      <c r="N55" s="20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0"/>
      <c r="AA55" s="20"/>
      <c r="AB55" s="20"/>
      <c r="AC55" s="20" t="s">
        <v>62</v>
      </c>
      <c r="AD55" s="21"/>
      <c r="AE55" s="19"/>
    </row>
    <row r="56" spans="1:31" s="15" customFormat="1" ht="36" customHeight="1" x14ac:dyDescent="0.25">
      <c r="A56" s="163" t="s">
        <v>56</v>
      </c>
      <c r="B56" s="163"/>
      <c r="C56" s="163"/>
      <c r="D56" s="163"/>
      <c r="E56" s="163"/>
      <c r="F56" s="163"/>
      <c r="G56" s="163"/>
      <c r="H56" s="47" t="s">
        <v>51</v>
      </c>
      <c r="I56" s="48">
        <v>227.2</v>
      </c>
      <c r="J56" s="48"/>
      <c r="K56" s="48"/>
      <c r="L56" s="47"/>
      <c r="M56" s="20"/>
      <c r="N56" s="20"/>
      <c r="O56" s="22">
        <v>3842</v>
      </c>
      <c r="P56" s="22"/>
      <c r="Q56" s="22"/>
      <c r="R56" s="22">
        <v>3842</v>
      </c>
      <c r="S56" s="22"/>
      <c r="T56" s="22"/>
      <c r="U56" s="22">
        <v>683</v>
      </c>
      <c r="V56" s="22">
        <v>3188</v>
      </c>
      <c r="W56" s="22">
        <v>29</v>
      </c>
      <c r="X56" s="22">
        <v>60421</v>
      </c>
      <c r="Y56" s="22"/>
      <c r="Z56" s="20"/>
      <c r="AA56" s="20"/>
      <c r="AB56" s="20"/>
      <c r="AC56" s="20" t="s">
        <v>59</v>
      </c>
      <c r="AD56" s="21"/>
      <c r="AE56" s="19"/>
    </row>
    <row r="57" spans="1:31" s="15" customFormat="1" ht="33" customHeight="1" x14ac:dyDescent="0.25">
      <c r="A57" s="164" t="s">
        <v>57</v>
      </c>
      <c r="B57" s="164"/>
      <c r="C57" s="164"/>
      <c r="D57" s="164"/>
      <c r="E57" s="164"/>
      <c r="F57" s="164"/>
      <c r="G57" s="164"/>
      <c r="H57" s="20" t="s">
        <v>63</v>
      </c>
      <c r="I57" s="26">
        <v>212.38333333333338</v>
      </c>
      <c r="J57" s="26"/>
      <c r="K57" s="26"/>
      <c r="L57" s="20"/>
      <c r="M57" s="20"/>
      <c r="N57" s="20"/>
      <c r="O57" s="27">
        <v>3257</v>
      </c>
      <c r="P57" s="27"/>
      <c r="Q57" s="27"/>
      <c r="R57" s="27">
        <v>3257</v>
      </c>
      <c r="S57" s="27"/>
      <c r="T57" s="27"/>
      <c r="U57" s="27">
        <v>457</v>
      </c>
      <c r="V57" s="27">
        <v>2829</v>
      </c>
      <c r="W57" s="27">
        <v>29</v>
      </c>
      <c r="X57" s="27">
        <v>56870</v>
      </c>
      <c r="Y57" s="27"/>
      <c r="Z57" s="20"/>
      <c r="AA57" s="20"/>
      <c r="AB57" s="20"/>
      <c r="AC57" s="20" t="s">
        <v>62</v>
      </c>
      <c r="AD57" s="21"/>
      <c r="AE57" s="19"/>
    </row>
    <row r="58" spans="1:31" s="15" customFormat="1" ht="18.75" x14ac:dyDescent="0.25">
      <c r="A58" s="17"/>
      <c r="B58" s="17"/>
      <c r="C58" s="17"/>
      <c r="D58" s="17"/>
      <c r="E58" s="17"/>
      <c r="F58" s="17"/>
      <c r="G58" s="17"/>
      <c r="H58" s="21"/>
      <c r="I58" s="4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9"/>
      <c r="AE58" s="19"/>
    </row>
    <row r="59" spans="1:31" s="15" customFormat="1" ht="18.75" x14ac:dyDescent="0.25">
      <c r="A59" s="17"/>
      <c r="B59" s="17"/>
      <c r="C59" s="17"/>
      <c r="D59" s="17"/>
      <c r="E59" s="17"/>
      <c r="F59" s="17"/>
      <c r="G59" s="17"/>
      <c r="H59" s="50"/>
      <c r="I59" s="50"/>
    </row>
  </sheetData>
  <sheetProtection formatRows="0" insertRows="0"/>
  <mergeCells count="36">
    <mergeCell ref="A56:G56"/>
    <mergeCell ref="A57:G57"/>
    <mergeCell ref="Z8:Z9"/>
    <mergeCell ref="AA8:AA9"/>
    <mergeCell ref="AB8:AB9"/>
    <mergeCell ref="A53:G53"/>
    <mergeCell ref="A54:G54"/>
    <mergeCell ref="A55:G55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conditionalFormatting sqref="J15:K52">
    <cfRule type="expression" dxfId="2" priority="2" stopIfTrue="1">
      <formula>J15&lt;0</formula>
    </cfRule>
    <cfRule type="expression" dxfId="1" priority="3" stopIfTrue="1">
      <formula>"&lt;0"</formula>
    </cfRule>
  </conditionalFormatting>
  <conditionalFormatting sqref="O11:O52">
    <cfRule type="expression" dxfId="0" priority="1">
      <formula>(SUM(P11:R11)-SUM(S11:V11))&lt;&gt;0</formula>
    </cfRule>
  </conditionalFormatting>
  <dataValidations count="1">
    <dataValidation type="list" allowBlank="1" showInputMessage="1" showErrorMessage="1" sqref="A3:E3">
      <formula1>M</formula1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33</v>
      </c>
    </row>
    <row r="3" spans="2:2" x14ac:dyDescent="0.25">
      <c r="B3" t="s">
        <v>34</v>
      </c>
    </row>
    <row r="4" spans="2:2" x14ac:dyDescent="0.25">
      <c r="B4" t="s">
        <v>35</v>
      </c>
    </row>
    <row r="5" spans="2:2" x14ac:dyDescent="0.25">
      <c r="B5" t="s">
        <v>36</v>
      </c>
    </row>
    <row r="6" spans="2:2" x14ac:dyDescent="0.25">
      <c r="B6" t="s">
        <v>37</v>
      </c>
    </row>
    <row r="7" spans="2:2" x14ac:dyDescent="0.25">
      <c r="B7" t="s">
        <v>38</v>
      </c>
    </row>
    <row r="8" spans="2:2" x14ac:dyDescent="0.25">
      <c r="B8" t="s">
        <v>39</v>
      </c>
    </row>
    <row r="9" spans="2:2" x14ac:dyDescent="0.25">
      <c r="B9" t="s">
        <v>40</v>
      </c>
    </row>
    <row r="10" spans="2:2" x14ac:dyDescent="0.25">
      <c r="B10" t="s">
        <v>41</v>
      </c>
    </row>
    <row r="11" spans="2:2" x14ac:dyDescent="0.25">
      <c r="B11" t="s">
        <v>42</v>
      </c>
    </row>
    <row r="12" spans="2:2" x14ac:dyDescent="0.25">
      <c r="B12" t="s">
        <v>43</v>
      </c>
    </row>
    <row r="13" spans="2:2" x14ac:dyDescent="0.25">
      <c r="B1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Март</vt:lpstr>
      <vt:lpstr>Август</vt:lpstr>
      <vt:lpstr>Лист2</vt:lpstr>
      <vt:lpstr>Август!_ftn1</vt:lpstr>
      <vt:lpstr>Март!_ftn1</vt:lpstr>
      <vt:lpstr>Август!_ftnref1</vt:lpstr>
      <vt:lpstr>Март!_ftnref1</vt:lpstr>
      <vt:lpstr>Август!_Toc472327096</vt:lpstr>
      <vt:lpstr>Март!_Toc472327096</vt:lpstr>
      <vt:lpstr>M</vt:lpstr>
      <vt:lpstr>Март!Область_печати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aavasilieva</cp:lastModifiedBy>
  <cp:lastPrinted>2024-03-27T07:02:15Z</cp:lastPrinted>
  <dcterms:created xsi:type="dcterms:W3CDTF">2017-02-13T15:22:59Z</dcterms:created>
  <dcterms:modified xsi:type="dcterms:W3CDTF">2024-03-27T07:02:17Z</dcterms:modified>
</cp:coreProperties>
</file>